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ppanasonic-my.sharepoint.com/personal/ishizaki_shunichi_jp_panasonic_com/Documents/個人/信友会/2026_横浜市大会事務局/20260213_ドロー_全体発信/"/>
    </mc:Choice>
  </mc:AlternateContent>
  <xr:revisionPtr revIDLastSave="104" documentId="13_ncr:1_{CD434BB9-B249-4962-A5C9-016039ED240A}" xr6:coauthVersionLast="47" xr6:coauthVersionMax="47" xr10:uidLastSave="{493DA742-5441-4B36-83A9-E4F04B25C336}"/>
  <bookViews>
    <workbookView xWindow="-120" yWindow="-16320" windowWidth="29040" windowHeight="15720" tabRatio="730" xr2:uid="{00000000-000D-0000-FFFF-FFFF00000000}"/>
  </bookViews>
  <sheets>
    <sheet name="女子1～2部" sheetId="36" r:id="rId1"/>
    <sheet name="男子1～4部" sheetId="4" r:id="rId2"/>
    <sheet name="男子5部A,B,C,D,E,F,G予選リーグ" sheetId="26" r:id="rId3"/>
    <sheet name="男子5部決勝トーナメント(A～G)" sheetId="2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1" i="36" l="1"/>
  <c r="Y21" i="36"/>
  <c r="W21" i="36"/>
  <c r="U21" i="36"/>
  <c r="T21" i="36"/>
  <c r="S21" i="36"/>
  <c r="R21" i="36"/>
  <c r="Q21" i="36"/>
  <c r="P21" i="36"/>
  <c r="O21" i="36"/>
  <c r="M21" i="36"/>
  <c r="I21" i="36"/>
  <c r="X21" i="36" s="1"/>
  <c r="H21" i="36"/>
  <c r="V21" i="36" s="1"/>
  <c r="G21" i="36"/>
  <c r="F21" i="36"/>
  <c r="K21" i="36" s="1"/>
  <c r="Z20" i="36"/>
  <c r="Y20" i="36"/>
  <c r="X20" i="36"/>
  <c r="W20" i="36"/>
  <c r="V20" i="36"/>
  <c r="U20" i="36"/>
  <c r="M20" i="36"/>
  <c r="G20" i="36"/>
  <c r="T20" i="36" s="1"/>
  <c r="F20" i="36"/>
  <c r="R20" i="36" s="1"/>
  <c r="E20" i="36"/>
  <c r="P20" i="36" s="1"/>
  <c r="Z19" i="36"/>
  <c r="Y19" i="36"/>
  <c r="X19" i="36"/>
  <c r="W19" i="36"/>
  <c r="V19" i="36"/>
  <c r="U19" i="36"/>
  <c r="T19" i="36"/>
  <c r="S19" i="36"/>
  <c r="R19" i="36"/>
  <c r="Q19" i="36"/>
  <c r="O19" i="36"/>
  <c r="M19" i="36"/>
  <c r="G19" i="36"/>
  <c r="F19" i="36"/>
  <c r="E19" i="36"/>
  <c r="Z18" i="36"/>
  <c r="Y18" i="36"/>
  <c r="X18" i="36"/>
  <c r="W18" i="36"/>
  <c r="V18" i="36"/>
  <c r="U18" i="36"/>
  <c r="T18" i="36"/>
  <c r="S18" i="36"/>
  <c r="R18" i="36"/>
  <c r="Q18" i="36"/>
  <c r="M18" i="36"/>
  <c r="E18" i="36"/>
  <c r="P18" i="36" s="1"/>
  <c r="Z17" i="36"/>
  <c r="Y17" i="36"/>
  <c r="X17" i="36"/>
  <c r="W17" i="36"/>
  <c r="V17" i="36"/>
  <c r="U17" i="36"/>
  <c r="T17" i="36"/>
  <c r="S17" i="36"/>
  <c r="R17" i="36"/>
  <c r="Q17" i="36"/>
  <c r="M17" i="36"/>
  <c r="E17" i="36"/>
  <c r="P17" i="36" s="1"/>
  <c r="Z16" i="36"/>
  <c r="Y16" i="36"/>
  <c r="X16" i="36"/>
  <c r="W16" i="36"/>
  <c r="V16" i="36"/>
  <c r="U16" i="36"/>
  <c r="T16" i="36"/>
  <c r="S16" i="36"/>
  <c r="R16" i="36"/>
  <c r="Q16" i="36"/>
  <c r="K16" i="36" s="1"/>
  <c r="P16" i="36"/>
  <c r="O16" i="36"/>
  <c r="M16" i="36"/>
  <c r="J15" i="36"/>
  <c r="I15" i="36"/>
  <c r="H15" i="36"/>
  <c r="G15" i="36"/>
  <c r="F15" i="36"/>
  <c r="E15" i="36"/>
  <c r="K19" i="36" l="1"/>
  <c r="P19" i="36"/>
  <c r="K20" i="36"/>
  <c r="O17" i="36"/>
  <c r="K17" i="36" s="1"/>
  <c r="K18" i="36"/>
  <c r="O20" i="36"/>
  <c r="O18" i="36"/>
  <c r="Q20" i="36"/>
  <c r="S20" i="36"/>
  <c r="AC31" i="36"/>
  <c r="AB31" i="36"/>
  <c r="AA31" i="36"/>
  <c r="Z31" i="36"/>
  <c r="Y31" i="36"/>
  <c r="X31" i="36"/>
  <c r="H31" i="36"/>
  <c r="W31" i="36" s="1"/>
  <c r="G31" i="36"/>
  <c r="U31" i="36" s="1"/>
  <c r="F31" i="36"/>
  <c r="R31" i="36" s="1"/>
  <c r="E31" i="36"/>
  <c r="Q31" i="36" s="1"/>
  <c r="AC30" i="36"/>
  <c r="AB30" i="36"/>
  <c r="AA30" i="36"/>
  <c r="Z30" i="36"/>
  <c r="W30" i="36"/>
  <c r="V30" i="36"/>
  <c r="N30" i="36"/>
  <c r="I30" i="36"/>
  <c r="X30" i="36" s="1"/>
  <c r="G30" i="36"/>
  <c r="U30" i="36" s="1"/>
  <c r="F30" i="36"/>
  <c r="S30" i="36" s="1"/>
  <c r="E30" i="36"/>
  <c r="P30" i="36" s="1"/>
  <c r="AC29" i="36"/>
  <c r="AB29" i="36"/>
  <c r="AA29" i="36"/>
  <c r="Z29" i="36"/>
  <c r="Y29" i="36"/>
  <c r="X29" i="36"/>
  <c r="U29" i="36"/>
  <c r="T29" i="36"/>
  <c r="N29" i="36"/>
  <c r="H29" i="36"/>
  <c r="V29" i="36" s="1"/>
  <c r="F29" i="36"/>
  <c r="S29" i="36" s="1"/>
  <c r="E29" i="36"/>
  <c r="Q29" i="36" s="1"/>
  <c r="AC28" i="36"/>
  <c r="AB28" i="36"/>
  <c r="AA28" i="36"/>
  <c r="Z28" i="36"/>
  <c r="Y28" i="36"/>
  <c r="X28" i="36"/>
  <c r="W28" i="36"/>
  <c r="V28" i="36"/>
  <c r="S28" i="36"/>
  <c r="R28" i="36"/>
  <c r="N28" i="36"/>
  <c r="G28" i="36"/>
  <c r="U28" i="36" s="1"/>
  <c r="E28" i="36"/>
  <c r="P28" i="36" s="1"/>
  <c r="AC27" i="36"/>
  <c r="AB27" i="36"/>
  <c r="AA27" i="36"/>
  <c r="Z27" i="36"/>
  <c r="Y27" i="36"/>
  <c r="X27" i="36"/>
  <c r="W27" i="36"/>
  <c r="V27" i="36"/>
  <c r="U27" i="36"/>
  <c r="T27" i="36"/>
  <c r="Q27" i="36"/>
  <c r="P27" i="36"/>
  <c r="N27" i="36"/>
  <c r="F27" i="36"/>
  <c r="S27" i="36" s="1"/>
  <c r="AC26" i="36"/>
  <c r="AB26" i="36"/>
  <c r="AA26" i="36"/>
  <c r="Z26" i="36"/>
  <c r="Y26" i="36"/>
  <c r="X26" i="36"/>
  <c r="W26" i="36"/>
  <c r="V26" i="36"/>
  <c r="U26" i="36"/>
  <c r="T26" i="36"/>
  <c r="S26" i="36"/>
  <c r="R26" i="36"/>
  <c r="Q26" i="36"/>
  <c r="P26" i="36"/>
  <c r="N26" i="36"/>
  <c r="L26" i="36"/>
  <c r="AC25" i="36"/>
  <c r="AB25" i="36"/>
  <c r="AA25" i="36"/>
  <c r="Z25" i="36"/>
  <c r="Y25" i="36"/>
  <c r="X25" i="36"/>
  <c r="W25" i="36"/>
  <c r="V25" i="36"/>
  <c r="U25" i="36"/>
  <c r="T25" i="36"/>
  <c r="S25" i="36"/>
  <c r="R25" i="36"/>
  <c r="Q25" i="36"/>
  <c r="P25" i="36"/>
  <c r="N25" i="36"/>
  <c r="L25" i="36"/>
  <c r="K24" i="36"/>
  <c r="J24" i="36"/>
  <c r="I24" i="36"/>
  <c r="H24" i="36"/>
  <c r="G24" i="36"/>
  <c r="F24" i="36"/>
  <c r="E24" i="36"/>
  <c r="S31" i="36" l="1"/>
  <c r="T31" i="36"/>
  <c r="Y30" i="36"/>
  <c r="V31" i="36"/>
  <c r="T28" i="36"/>
  <c r="W29" i="36"/>
  <c r="Q28" i="36"/>
  <c r="T30" i="36"/>
  <c r="L28" i="36"/>
  <c r="Q30" i="36"/>
  <c r="R30" i="36"/>
  <c r="L27" i="36"/>
  <c r="L29" i="36"/>
  <c r="P29" i="36"/>
  <c r="R27" i="36"/>
  <c r="L30" i="36"/>
  <c r="R29" i="36"/>
  <c r="L31" i="36"/>
  <c r="P31" i="36"/>
  <c r="E8" i="36" l="1"/>
  <c r="B3" i="28" l="1"/>
  <c r="B2" i="28"/>
  <c r="B3" i="26"/>
  <c r="B2" i="26"/>
  <c r="B3" i="4"/>
  <c r="B2" i="4"/>
  <c r="T46" i="26" l="1"/>
  <c r="S46" i="26"/>
  <c r="N46" i="26"/>
  <c r="M46" i="26"/>
  <c r="K46" i="26"/>
  <c r="I46" i="26"/>
  <c r="G46" i="26"/>
  <c r="R46" i="26" s="1"/>
  <c r="F46" i="26"/>
  <c r="P46" i="26" s="1"/>
  <c r="E46" i="26"/>
  <c r="T45" i="26"/>
  <c r="S45" i="26"/>
  <c r="R45" i="26"/>
  <c r="Q45" i="26"/>
  <c r="K45" i="26"/>
  <c r="F45" i="26"/>
  <c r="P45" i="26" s="1"/>
  <c r="E45" i="26"/>
  <c r="N45" i="26" s="1"/>
  <c r="T44" i="26"/>
  <c r="S44" i="26"/>
  <c r="R44" i="26"/>
  <c r="Q44" i="26"/>
  <c r="P44" i="26"/>
  <c r="O44" i="26"/>
  <c r="N44" i="26"/>
  <c r="M44" i="26"/>
  <c r="K44" i="26"/>
  <c r="E44" i="26"/>
  <c r="I44" i="26" s="1"/>
  <c r="T43" i="26"/>
  <c r="S43" i="26"/>
  <c r="R43" i="26"/>
  <c r="Q43" i="26"/>
  <c r="P43" i="26"/>
  <c r="O43" i="26"/>
  <c r="N43" i="26"/>
  <c r="M43" i="26"/>
  <c r="K43" i="26"/>
  <c r="I43" i="26"/>
  <c r="K42" i="26"/>
  <c r="H42" i="26"/>
  <c r="G42" i="26"/>
  <c r="F42" i="26"/>
  <c r="E42" i="26"/>
  <c r="T40" i="26"/>
  <c r="S40" i="26"/>
  <c r="N40" i="26"/>
  <c r="K40" i="26"/>
  <c r="G40" i="26"/>
  <c r="R40" i="26" s="1"/>
  <c r="F40" i="26"/>
  <c r="P40" i="26" s="1"/>
  <c r="E40" i="26"/>
  <c r="I40" i="26" s="1"/>
  <c r="T39" i="26"/>
  <c r="S39" i="26"/>
  <c r="R39" i="26"/>
  <c r="Q39" i="26"/>
  <c r="O39" i="26"/>
  <c r="K39" i="26"/>
  <c r="F39" i="26"/>
  <c r="P39" i="26" s="1"/>
  <c r="E39" i="26"/>
  <c r="N39" i="26" s="1"/>
  <c r="T38" i="26"/>
  <c r="S38" i="26"/>
  <c r="R38" i="26"/>
  <c r="Q38" i="26"/>
  <c r="P38" i="26"/>
  <c r="O38" i="26"/>
  <c r="M38" i="26"/>
  <c r="K38" i="26"/>
  <c r="I38" i="26"/>
  <c r="E38" i="26"/>
  <c r="N38" i="26" s="1"/>
  <c r="T37" i="26"/>
  <c r="S37" i="26"/>
  <c r="R37" i="26"/>
  <c r="Q37" i="26"/>
  <c r="P37" i="26"/>
  <c r="O37" i="26"/>
  <c r="N37" i="26"/>
  <c r="M37" i="26"/>
  <c r="K37" i="26"/>
  <c r="I37" i="26"/>
  <c r="K36" i="26"/>
  <c r="H36" i="26"/>
  <c r="G36" i="26"/>
  <c r="F36" i="26"/>
  <c r="E36" i="26"/>
  <c r="T34" i="26"/>
  <c r="S34" i="26"/>
  <c r="Q34" i="26"/>
  <c r="O34" i="26"/>
  <c r="M34" i="26"/>
  <c r="K34" i="26"/>
  <c r="G34" i="26"/>
  <c r="R34" i="26" s="1"/>
  <c r="F34" i="26"/>
  <c r="P34" i="26" s="1"/>
  <c r="E34" i="26"/>
  <c r="N34" i="26" s="1"/>
  <c r="T33" i="26"/>
  <c r="S33" i="26"/>
  <c r="R33" i="26"/>
  <c r="Q33" i="26"/>
  <c r="N33" i="26"/>
  <c r="M33" i="26"/>
  <c r="K33" i="26"/>
  <c r="F33" i="26"/>
  <c r="P33" i="26" s="1"/>
  <c r="E33" i="26"/>
  <c r="I33" i="26" s="1"/>
  <c r="T32" i="26"/>
  <c r="S32" i="26"/>
  <c r="R32" i="26"/>
  <c r="Q32" i="26"/>
  <c r="P32" i="26"/>
  <c r="O32" i="26"/>
  <c r="N32" i="26"/>
  <c r="K32" i="26"/>
  <c r="E32" i="26"/>
  <c r="M32" i="26" s="1"/>
  <c r="T31" i="26"/>
  <c r="S31" i="26"/>
  <c r="R31" i="26"/>
  <c r="Q31" i="26"/>
  <c r="P31" i="26"/>
  <c r="O31" i="26"/>
  <c r="N31" i="26"/>
  <c r="M31" i="26"/>
  <c r="K31" i="26"/>
  <c r="I31" i="26"/>
  <c r="K30" i="26"/>
  <c r="H30" i="26"/>
  <c r="G30" i="26"/>
  <c r="F30" i="26"/>
  <c r="E30" i="26"/>
  <c r="T28" i="26"/>
  <c r="S28" i="26"/>
  <c r="R28" i="26"/>
  <c r="P28" i="26"/>
  <c r="K28" i="26"/>
  <c r="G28" i="26"/>
  <c r="Q28" i="26" s="1"/>
  <c r="F28" i="26"/>
  <c r="O28" i="26" s="1"/>
  <c r="E28" i="26"/>
  <c r="N28" i="26" s="1"/>
  <c r="T27" i="26"/>
  <c r="S27" i="26"/>
  <c r="R27" i="26"/>
  <c r="Q27" i="26"/>
  <c r="O27" i="26"/>
  <c r="M27" i="26"/>
  <c r="K27" i="26"/>
  <c r="F27" i="26"/>
  <c r="P27" i="26" s="1"/>
  <c r="E27" i="26"/>
  <c r="N27" i="26" s="1"/>
  <c r="T26" i="26"/>
  <c r="S26" i="26"/>
  <c r="R26" i="26"/>
  <c r="Q26" i="26"/>
  <c r="P26" i="26"/>
  <c r="O26" i="26"/>
  <c r="N26" i="26"/>
  <c r="M26" i="26"/>
  <c r="K26" i="26"/>
  <c r="I26" i="26"/>
  <c r="E26" i="26"/>
  <c r="T25" i="26"/>
  <c r="S25" i="26"/>
  <c r="R25" i="26"/>
  <c r="Q25" i="26"/>
  <c r="P25" i="26"/>
  <c r="O25" i="26"/>
  <c r="N25" i="26"/>
  <c r="M25" i="26"/>
  <c r="K25" i="26"/>
  <c r="I25" i="26"/>
  <c r="K24" i="26"/>
  <c r="H24" i="26"/>
  <c r="G24" i="26"/>
  <c r="F24" i="26"/>
  <c r="E24" i="26"/>
  <c r="L12" i="36"/>
  <c r="Y11" i="36"/>
  <c r="X11" i="36"/>
  <c r="L11" i="36"/>
  <c r="H11" i="36"/>
  <c r="V11" i="36" s="1"/>
  <c r="G11" i="36"/>
  <c r="T11" i="36" s="1"/>
  <c r="F11" i="36"/>
  <c r="S11" i="36" s="1"/>
  <c r="E11" i="36"/>
  <c r="Q11" i="36" s="1"/>
  <c r="Y10" i="36"/>
  <c r="X10" i="36"/>
  <c r="W10" i="36"/>
  <c r="V10" i="36"/>
  <c r="L10" i="36"/>
  <c r="G10" i="36"/>
  <c r="U10" i="36" s="1"/>
  <c r="F10" i="36"/>
  <c r="E10" i="36"/>
  <c r="Q10" i="36" s="1"/>
  <c r="Y9" i="36"/>
  <c r="X9" i="36"/>
  <c r="W9" i="36"/>
  <c r="V9" i="36"/>
  <c r="U9" i="36"/>
  <c r="T9" i="36"/>
  <c r="L9" i="36"/>
  <c r="F9" i="36"/>
  <c r="S9" i="36" s="1"/>
  <c r="E9" i="36"/>
  <c r="Q9" i="36" s="1"/>
  <c r="Y8" i="36"/>
  <c r="X8" i="36"/>
  <c r="W8" i="36"/>
  <c r="V8" i="36"/>
  <c r="U8" i="36"/>
  <c r="T8" i="36"/>
  <c r="S8" i="36"/>
  <c r="R8" i="36"/>
  <c r="L8" i="36"/>
  <c r="P8" i="36"/>
  <c r="Y7" i="36"/>
  <c r="X7" i="36"/>
  <c r="W7" i="36"/>
  <c r="V7" i="36"/>
  <c r="U7" i="36"/>
  <c r="T7" i="36"/>
  <c r="S7" i="36"/>
  <c r="R7" i="36"/>
  <c r="Q7" i="36"/>
  <c r="P7" i="36"/>
  <c r="L7" i="36"/>
  <c r="J7" i="36"/>
  <c r="I6" i="36"/>
  <c r="H6" i="36"/>
  <c r="G6" i="36"/>
  <c r="F6" i="36"/>
  <c r="E6" i="36"/>
  <c r="J10" i="36" l="1"/>
  <c r="U11" i="36"/>
  <c r="P10" i="36"/>
  <c r="P9" i="36"/>
  <c r="R9" i="36"/>
  <c r="Q8" i="36"/>
  <c r="W11" i="36"/>
  <c r="J9" i="36"/>
  <c r="O46" i="26"/>
  <c r="M45" i="26"/>
  <c r="I45" i="26"/>
  <c r="Q46" i="26"/>
  <c r="O45" i="26"/>
  <c r="I28" i="26"/>
  <c r="M40" i="26"/>
  <c r="I39" i="26"/>
  <c r="M28" i="26"/>
  <c r="I32" i="26"/>
  <c r="O33" i="26"/>
  <c r="O40" i="26"/>
  <c r="I27" i="26"/>
  <c r="I34" i="26"/>
  <c r="M39" i="26"/>
  <c r="Q40" i="26"/>
  <c r="R10" i="36"/>
  <c r="J11" i="36"/>
  <c r="S10" i="36"/>
  <c r="T10" i="36"/>
  <c r="P11" i="36"/>
  <c r="J8" i="36"/>
  <c r="R11" i="36"/>
  <c r="K7" i="26"/>
  <c r="I7" i="26" l="1"/>
  <c r="F22" i="26" l="1"/>
  <c r="P22" i="26" s="1"/>
  <c r="F15" i="26"/>
  <c r="P15" i="26" s="1"/>
  <c r="E8" i="26"/>
  <c r="I8" i="26" s="1"/>
  <c r="M8" i="26"/>
  <c r="T22" i="26"/>
  <c r="S22" i="26"/>
  <c r="Q22" i="26"/>
  <c r="N22" i="26"/>
  <c r="K22" i="26"/>
  <c r="G22" i="26"/>
  <c r="R22" i="26"/>
  <c r="E22" i="26"/>
  <c r="M22" i="26" s="1"/>
  <c r="T21" i="26"/>
  <c r="S21" i="26"/>
  <c r="R21" i="26"/>
  <c r="Q21" i="26"/>
  <c r="K21" i="26"/>
  <c r="F21" i="26"/>
  <c r="P21" i="26" s="1"/>
  <c r="E21" i="26"/>
  <c r="M21" i="26"/>
  <c r="T20" i="26"/>
  <c r="S20" i="26"/>
  <c r="R20" i="26"/>
  <c r="Q20" i="26"/>
  <c r="P20" i="26"/>
  <c r="O20" i="26"/>
  <c r="K20" i="26"/>
  <c r="E20" i="26"/>
  <c r="N20" i="26" s="1"/>
  <c r="T19" i="26"/>
  <c r="S19" i="26"/>
  <c r="R19" i="26"/>
  <c r="Q19" i="26"/>
  <c r="P19" i="26"/>
  <c r="O19" i="26"/>
  <c r="N19" i="26"/>
  <c r="M19" i="26"/>
  <c r="K19" i="26"/>
  <c r="I19" i="26"/>
  <c r="K18" i="26"/>
  <c r="H18" i="26"/>
  <c r="G18" i="26"/>
  <c r="F18" i="26"/>
  <c r="E18" i="26"/>
  <c r="T16" i="26"/>
  <c r="S16" i="26"/>
  <c r="K16" i="26"/>
  <c r="G16" i="26"/>
  <c r="Q16" i="26" s="1"/>
  <c r="R16" i="26"/>
  <c r="F16" i="26"/>
  <c r="P16" i="26"/>
  <c r="E16" i="26"/>
  <c r="M16" i="26" s="1"/>
  <c r="T15" i="26"/>
  <c r="S15" i="26"/>
  <c r="R15" i="26"/>
  <c r="Q15" i="26"/>
  <c r="K15" i="26"/>
  <c r="E15" i="26"/>
  <c r="I15" i="26" s="1"/>
  <c r="T14" i="26"/>
  <c r="S14" i="26"/>
  <c r="R14" i="26"/>
  <c r="Q14" i="26"/>
  <c r="P14" i="26"/>
  <c r="O14" i="26"/>
  <c r="K14" i="26"/>
  <c r="E14" i="26"/>
  <c r="M14" i="26"/>
  <c r="T13" i="26"/>
  <c r="S13" i="26"/>
  <c r="R13" i="26"/>
  <c r="Q13" i="26"/>
  <c r="P13" i="26"/>
  <c r="O13" i="26"/>
  <c r="N13" i="26"/>
  <c r="M13" i="26"/>
  <c r="K13" i="26"/>
  <c r="I13" i="26"/>
  <c r="K12" i="26"/>
  <c r="H12" i="26"/>
  <c r="G12" i="26"/>
  <c r="F12" i="26"/>
  <c r="E12" i="26"/>
  <c r="T10" i="26"/>
  <c r="S10" i="26"/>
  <c r="K10" i="26"/>
  <c r="G10" i="26"/>
  <c r="R10" i="26" s="1"/>
  <c r="F10" i="26"/>
  <c r="O10" i="26" s="1"/>
  <c r="P10" i="26"/>
  <c r="E10" i="26"/>
  <c r="N10" i="26" s="1"/>
  <c r="T9" i="26"/>
  <c r="S9" i="26"/>
  <c r="R9" i="26"/>
  <c r="Q9" i="26"/>
  <c r="K9" i="26"/>
  <c r="F9" i="26"/>
  <c r="P9" i="26" s="1"/>
  <c r="E9" i="26"/>
  <c r="N9" i="26" s="1"/>
  <c r="T8" i="26"/>
  <c r="S8" i="26"/>
  <c r="R8" i="26"/>
  <c r="Q8" i="26"/>
  <c r="P8" i="26"/>
  <c r="O8" i="26"/>
  <c r="K8" i="26"/>
  <c r="T7" i="26"/>
  <c r="S7" i="26"/>
  <c r="R7" i="26"/>
  <c r="Q7" i="26"/>
  <c r="P7" i="26"/>
  <c r="O7" i="26"/>
  <c r="N7" i="26"/>
  <c r="M7" i="26"/>
  <c r="K6" i="26"/>
  <c r="H6" i="26"/>
  <c r="G6" i="26"/>
  <c r="F6" i="26"/>
  <c r="E6" i="26"/>
  <c r="F53" i="4"/>
  <c r="E51" i="4"/>
  <c r="J7" i="4"/>
  <c r="E6" i="4"/>
  <c r="F6" i="4"/>
  <c r="G6" i="4"/>
  <c r="H6" i="4"/>
  <c r="I6" i="4"/>
  <c r="L7" i="4"/>
  <c r="N7" i="4"/>
  <c r="O7" i="4"/>
  <c r="P7" i="4"/>
  <c r="Q7" i="4"/>
  <c r="R7" i="4"/>
  <c r="S7" i="4"/>
  <c r="T7" i="4"/>
  <c r="U7" i="4"/>
  <c r="V7" i="4"/>
  <c r="W7" i="4"/>
  <c r="E8" i="4"/>
  <c r="L8" i="4"/>
  <c r="N8" i="4"/>
  <c r="O8" i="4"/>
  <c r="P8" i="4"/>
  <c r="Q8" i="4"/>
  <c r="R8" i="4"/>
  <c r="S8" i="4"/>
  <c r="T8" i="4"/>
  <c r="U8" i="4"/>
  <c r="V8" i="4"/>
  <c r="J8" i="4"/>
  <c r="W8" i="4"/>
  <c r="E9" i="4"/>
  <c r="N9" i="4"/>
  <c r="F9" i="4"/>
  <c r="P9" i="4"/>
  <c r="L9" i="4"/>
  <c r="R9" i="4"/>
  <c r="S9" i="4"/>
  <c r="T9" i="4"/>
  <c r="U9" i="4"/>
  <c r="V9" i="4"/>
  <c r="W9" i="4"/>
  <c r="E10" i="4"/>
  <c r="F10" i="4"/>
  <c r="Q10" i="4"/>
  <c r="P10" i="4"/>
  <c r="G10" i="4"/>
  <c r="J10" i="4"/>
  <c r="L10" i="4"/>
  <c r="T10" i="4"/>
  <c r="U10" i="4"/>
  <c r="V10" i="4"/>
  <c r="W10" i="4"/>
  <c r="E11" i="4"/>
  <c r="F11" i="4"/>
  <c r="P11" i="4"/>
  <c r="G11" i="4"/>
  <c r="R11" i="4"/>
  <c r="H11" i="4"/>
  <c r="U11" i="4"/>
  <c r="L11" i="4"/>
  <c r="S11" i="4"/>
  <c r="T11" i="4"/>
  <c r="V11" i="4"/>
  <c r="W11" i="4"/>
  <c r="E13" i="4"/>
  <c r="F13" i="4"/>
  <c r="G13" i="4"/>
  <c r="H13" i="4"/>
  <c r="I13" i="4"/>
  <c r="L14" i="4"/>
  <c r="N14" i="4"/>
  <c r="O14" i="4"/>
  <c r="P14" i="4"/>
  <c r="Q14" i="4"/>
  <c r="R14" i="4"/>
  <c r="S14" i="4"/>
  <c r="T14" i="4"/>
  <c r="U14" i="4"/>
  <c r="V14" i="4"/>
  <c r="W14" i="4"/>
  <c r="E15" i="4"/>
  <c r="O15" i="4"/>
  <c r="L15" i="4"/>
  <c r="P15" i="4"/>
  <c r="Q15" i="4"/>
  <c r="R15" i="4"/>
  <c r="S15" i="4"/>
  <c r="T15" i="4"/>
  <c r="U15" i="4"/>
  <c r="V15" i="4"/>
  <c r="W15" i="4"/>
  <c r="E16" i="4"/>
  <c r="N16" i="4"/>
  <c r="F16" i="4"/>
  <c r="P16" i="4"/>
  <c r="L16" i="4"/>
  <c r="R16" i="4"/>
  <c r="S16" i="4"/>
  <c r="T16" i="4"/>
  <c r="U16" i="4"/>
  <c r="V16" i="4"/>
  <c r="W16" i="4"/>
  <c r="E17" i="4"/>
  <c r="F17" i="4"/>
  <c r="Q17" i="4"/>
  <c r="G17" i="4"/>
  <c r="R17" i="4"/>
  <c r="L17" i="4"/>
  <c r="T17" i="4"/>
  <c r="U17" i="4"/>
  <c r="V17" i="4"/>
  <c r="W17" i="4"/>
  <c r="E18" i="4"/>
  <c r="O18" i="4"/>
  <c r="F18" i="4"/>
  <c r="Q18" i="4"/>
  <c r="G18" i="4"/>
  <c r="S18" i="4"/>
  <c r="H18" i="4"/>
  <c r="U18" i="4"/>
  <c r="L18" i="4"/>
  <c r="N18" i="4"/>
  <c r="R18" i="4"/>
  <c r="T18" i="4"/>
  <c r="V18" i="4"/>
  <c r="W18" i="4"/>
  <c r="E20" i="4"/>
  <c r="F20" i="4"/>
  <c r="G20" i="4"/>
  <c r="H20" i="4"/>
  <c r="I20" i="4"/>
  <c r="L21" i="4"/>
  <c r="N21" i="4"/>
  <c r="O21" i="4"/>
  <c r="P21" i="4"/>
  <c r="Q21" i="4"/>
  <c r="R21" i="4"/>
  <c r="S21" i="4"/>
  <c r="T21" i="4"/>
  <c r="U21" i="4"/>
  <c r="V21" i="4"/>
  <c r="W21" i="4"/>
  <c r="E22" i="4"/>
  <c r="O22" i="4"/>
  <c r="L22" i="4"/>
  <c r="P22" i="4"/>
  <c r="Q22" i="4"/>
  <c r="R22" i="4"/>
  <c r="S22" i="4"/>
  <c r="T22" i="4"/>
  <c r="U22" i="4"/>
  <c r="V22" i="4"/>
  <c r="W22" i="4"/>
  <c r="E23" i="4"/>
  <c r="N23" i="4"/>
  <c r="F23" i="4"/>
  <c r="Q23" i="4"/>
  <c r="L23" i="4"/>
  <c r="P23" i="4"/>
  <c r="R23" i="4"/>
  <c r="S23" i="4"/>
  <c r="T23" i="4"/>
  <c r="U23" i="4"/>
  <c r="V23" i="4"/>
  <c r="W23" i="4"/>
  <c r="E24" i="4"/>
  <c r="F24" i="4"/>
  <c r="Q24" i="4"/>
  <c r="P24" i="4"/>
  <c r="G24" i="4"/>
  <c r="S24" i="4"/>
  <c r="R24" i="4"/>
  <c r="L24" i="4"/>
  <c r="T24" i="4"/>
  <c r="U24" i="4"/>
  <c r="V24" i="4"/>
  <c r="W24" i="4"/>
  <c r="E25" i="4"/>
  <c r="N25" i="4"/>
  <c r="F25" i="4"/>
  <c r="Q25" i="4"/>
  <c r="G25" i="4"/>
  <c r="R25" i="4"/>
  <c r="H25" i="4"/>
  <c r="T25" i="4"/>
  <c r="L25" i="4"/>
  <c r="O25" i="4"/>
  <c r="P25" i="4"/>
  <c r="S25" i="4"/>
  <c r="V25" i="4"/>
  <c r="W25" i="4"/>
  <c r="E27" i="4"/>
  <c r="F27" i="4"/>
  <c r="G27" i="4"/>
  <c r="H27" i="4"/>
  <c r="I27" i="4"/>
  <c r="L28" i="4"/>
  <c r="N28" i="4"/>
  <c r="O28" i="4"/>
  <c r="P28" i="4"/>
  <c r="Q28" i="4"/>
  <c r="R28" i="4"/>
  <c r="S28" i="4"/>
  <c r="T28" i="4"/>
  <c r="U28" i="4"/>
  <c r="V28" i="4"/>
  <c r="W28" i="4"/>
  <c r="E29" i="4"/>
  <c r="J29" i="4"/>
  <c r="N29" i="4"/>
  <c r="L29" i="4"/>
  <c r="P29" i="4"/>
  <c r="Q29" i="4"/>
  <c r="R29" i="4"/>
  <c r="S29" i="4"/>
  <c r="T29" i="4"/>
  <c r="U29" i="4"/>
  <c r="V29" i="4"/>
  <c r="W29" i="4"/>
  <c r="E30" i="4"/>
  <c r="N30" i="4"/>
  <c r="F30" i="4"/>
  <c r="P30" i="4"/>
  <c r="L30" i="4"/>
  <c r="Q30" i="4"/>
  <c r="R30" i="4"/>
  <c r="S30" i="4"/>
  <c r="T30" i="4"/>
  <c r="U30" i="4"/>
  <c r="V30" i="4"/>
  <c r="W30" i="4"/>
  <c r="E31" i="4"/>
  <c r="N31" i="4"/>
  <c r="F31" i="4"/>
  <c r="Q31" i="4"/>
  <c r="G31" i="4"/>
  <c r="R31" i="4"/>
  <c r="L31" i="4"/>
  <c r="T31" i="4"/>
  <c r="U31" i="4"/>
  <c r="V31" i="4"/>
  <c r="W31" i="4"/>
  <c r="E32" i="4"/>
  <c r="O32" i="4"/>
  <c r="F32" i="4"/>
  <c r="P32" i="4"/>
  <c r="G32" i="4"/>
  <c r="S32" i="4"/>
  <c r="H32" i="4"/>
  <c r="T32" i="4"/>
  <c r="L32" i="4"/>
  <c r="R32" i="4"/>
  <c r="U32" i="4"/>
  <c r="V32" i="4"/>
  <c r="W32" i="4"/>
  <c r="E34" i="4"/>
  <c r="F34" i="4"/>
  <c r="G34" i="4"/>
  <c r="H34" i="4"/>
  <c r="I34" i="4"/>
  <c r="L35" i="4"/>
  <c r="N35" i="4"/>
  <c r="O35" i="4"/>
  <c r="P35" i="4"/>
  <c r="Q35" i="4"/>
  <c r="R35" i="4"/>
  <c r="S35" i="4"/>
  <c r="T35" i="4"/>
  <c r="U35" i="4"/>
  <c r="V35" i="4"/>
  <c r="W35" i="4"/>
  <c r="E36" i="4"/>
  <c r="N36" i="4"/>
  <c r="L36" i="4"/>
  <c r="O36" i="4"/>
  <c r="P36" i="4"/>
  <c r="Q36" i="4"/>
  <c r="R36" i="4"/>
  <c r="S36" i="4"/>
  <c r="T36" i="4"/>
  <c r="U36" i="4"/>
  <c r="V36" i="4"/>
  <c r="W36" i="4"/>
  <c r="E37" i="4"/>
  <c r="F37" i="4"/>
  <c r="P37" i="4"/>
  <c r="L37" i="4"/>
  <c r="N37" i="4"/>
  <c r="O37" i="4"/>
  <c r="R37" i="4"/>
  <c r="S37" i="4"/>
  <c r="T37" i="4"/>
  <c r="U37" i="4"/>
  <c r="V37" i="4"/>
  <c r="W37" i="4"/>
  <c r="E38" i="4"/>
  <c r="J38" i="4"/>
  <c r="N38" i="4"/>
  <c r="F38" i="4"/>
  <c r="P38" i="4"/>
  <c r="G38" i="4"/>
  <c r="R38" i="4"/>
  <c r="L38" i="4"/>
  <c r="T38" i="4"/>
  <c r="U38" i="4"/>
  <c r="V38" i="4"/>
  <c r="W38" i="4"/>
  <c r="E39" i="4"/>
  <c r="N39" i="4"/>
  <c r="F39" i="4"/>
  <c r="Q39" i="4"/>
  <c r="G39" i="4"/>
  <c r="R39" i="4"/>
  <c r="H39" i="4"/>
  <c r="T39" i="4"/>
  <c r="U39" i="4"/>
  <c r="L39" i="4"/>
  <c r="S39" i="4"/>
  <c r="V39" i="4"/>
  <c r="W39" i="4"/>
  <c r="E41" i="4"/>
  <c r="F41" i="4"/>
  <c r="G41" i="4"/>
  <c r="H41" i="4"/>
  <c r="I41" i="4"/>
  <c r="L42" i="4"/>
  <c r="N42" i="4"/>
  <c r="O42" i="4"/>
  <c r="P42" i="4"/>
  <c r="Q42" i="4"/>
  <c r="R42" i="4"/>
  <c r="S42" i="4"/>
  <c r="T42" i="4"/>
  <c r="U42" i="4"/>
  <c r="V42" i="4"/>
  <c r="W42" i="4"/>
  <c r="E43" i="4"/>
  <c r="J43" i="4"/>
  <c r="L43" i="4"/>
  <c r="P43" i="4"/>
  <c r="Q43" i="4"/>
  <c r="R43" i="4"/>
  <c r="S43" i="4"/>
  <c r="T43" i="4"/>
  <c r="U43" i="4"/>
  <c r="V43" i="4"/>
  <c r="W43" i="4"/>
  <c r="E44" i="4"/>
  <c r="O44" i="4"/>
  <c r="F44" i="4"/>
  <c r="P44" i="4"/>
  <c r="L44" i="4"/>
  <c r="R44" i="4"/>
  <c r="S44" i="4"/>
  <c r="T44" i="4"/>
  <c r="U44" i="4"/>
  <c r="V44" i="4"/>
  <c r="W44" i="4"/>
  <c r="E45" i="4"/>
  <c r="N45" i="4"/>
  <c r="F45" i="4"/>
  <c r="J45" i="4"/>
  <c r="G45" i="4"/>
  <c r="L45" i="4"/>
  <c r="O45" i="4"/>
  <c r="R45" i="4"/>
  <c r="S45" i="4"/>
  <c r="T45" i="4"/>
  <c r="U45" i="4"/>
  <c r="V45" i="4"/>
  <c r="W45" i="4"/>
  <c r="E46" i="4"/>
  <c r="O46" i="4"/>
  <c r="F46" i="4"/>
  <c r="P46" i="4"/>
  <c r="G46" i="4"/>
  <c r="R46" i="4"/>
  <c r="H46" i="4"/>
  <c r="U46" i="4"/>
  <c r="L46" i="4"/>
  <c r="N46" i="4"/>
  <c r="V46" i="4"/>
  <c r="W46" i="4"/>
  <c r="E48" i="4"/>
  <c r="F48" i="4"/>
  <c r="G48" i="4"/>
  <c r="H48" i="4"/>
  <c r="I48" i="4"/>
  <c r="L49" i="4"/>
  <c r="N49" i="4"/>
  <c r="O49" i="4"/>
  <c r="P49" i="4"/>
  <c r="Q49" i="4"/>
  <c r="R49" i="4"/>
  <c r="S49" i="4"/>
  <c r="T49" i="4"/>
  <c r="U49" i="4"/>
  <c r="V49" i="4"/>
  <c r="W49" i="4"/>
  <c r="E50" i="4"/>
  <c r="N50" i="4"/>
  <c r="L50" i="4"/>
  <c r="O50" i="4"/>
  <c r="P50" i="4"/>
  <c r="Q50" i="4"/>
  <c r="R50" i="4"/>
  <c r="S50" i="4"/>
  <c r="T50" i="4"/>
  <c r="U50" i="4"/>
  <c r="V50" i="4"/>
  <c r="W50" i="4"/>
  <c r="N51" i="4"/>
  <c r="F51" i="4"/>
  <c r="P51" i="4"/>
  <c r="L51" i="4"/>
  <c r="R51" i="4"/>
  <c r="S51" i="4"/>
  <c r="T51" i="4"/>
  <c r="U51" i="4"/>
  <c r="V51" i="4"/>
  <c r="W51" i="4"/>
  <c r="E52" i="4"/>
  <c r="O52" i="4"/>
  <c r="F52" i="4"/>
  <c r="P52" i="4"/>
  <c r="G52" i="4"/>
  <c r="L52" i="4"/>
  <c r="N52" i="4"/>
  <c r="R52" i="4"/>
  <c r="S52" i="4"/>
  <c r="T52" i="4"/>
  <c r="U52" i="4"/>
  <c r="V52" i="4"/>
  <c r="W52" i="4"/>
  <c r="E53" i="4"/>
  <c r="N53" i="4"/>
  <c r="Q53" i="4"/>
  <c r="G53" i="4"/>
  <c r="R53" i="4"/>
  <c r="H53" i="4"/>
  <c r="T53" i="4"/>
  <c r="L53" i="4"/>
  <c r="O53" i="4"/>
  <c r="P53" i="4"/>
  <c r="U53" i="4"/>
  <c r="V53" i="4"/>
  <c r="W53" i="4"/>
  <c r="J50" i="4"/>
  <c r="J49" i="4"/>
  <c r="J42" i="4"/>
  <c r="J36" i="4"/>
  <c r="J35" i="4"/>
  <c r="J28" i="4"/>
  <c r="J22" i="4"/>
  <c r="J21" i="4"/>
  <c r="J14" i="4"/>
  <c r="S53" i="4"/>
  <c r="Q52" i="4"/>
  <c r="O51" i="4"/>
  <c r="Q51" i="4"/>
  <c r="J53" i="4"/>
  <c r="T46" i="4"/>
  <c r="J46" i="4"/>
  <c r="Q44" i="4"/>
  <c r="Q46" i="4"/>
  <c r="N44" i="4"/>
  <c r="J44" i="4"/>
  <c r="J37" i="4"/>
  <c r="O38" i="4"/>
  <c r="J39" i="4"/>
  <c r="O39" i="4"/>
  <c r="Q37" i="4"/>
  <c r="S31" i="4"/>
  <c r="J31" i="4"/>
  <c r="J30" i="4"/>
  <c r="Q32" i="4"/>
  <c r="P31" i="4"/>
  <c r="O31" i="4"/>
  <c r="O29" i="4"/>
  <c r="J25" i="4"/>
  <c r="O23" i="4"/>
  <c r="O24" i="4"/>
  <c r="N24" i="4"/>
  <c r="J24" i="4"/>
  <c r="Q16" i="4"/>
  <c r="S17" i="4"/>
  <c r="J18" i="4"/>
  <c r="P18" i="4"/>
  <c r="O17" i="4"/>
  <c r="N17" i="4"/>
  <c r="J16" i="4"/>
  <c r="O16" i="4"/>
  <c r="N15" i="4"/>
  <c r="J15" i="4"/>
  <c r="Q9" i="4"/>
  <c r="Q11" i="4"/>
  <c r="J11" i="4"/>
  <c r="O11" i="4"/>
  <c r="N11" i="4"/>
  <c r="N10" i="4"/>
  <c r="O10" i="4"/>
  <c r="J9" i="4"/>
  <c r="O9" i="4"/>
  <c r="Q45" i="4"/>
  <c r="O30" i="4"/>
  <c r="N43" i="4"/>
  <c r="J17" i="4"/>
  <c r="J23" i="4"/>
  <c r="J52" i="4"/>
  <c r="P45" i="4"/>
  <c r="P39" i="4"/>
  <c r="Q38" i="4"/>
  <c r="U25" i="4"/>
  <c r="N22" i="4"/>
  <c r="P17" i="4"/>
  <c r="S10" i="4"/>
  <c r="O43" i="4"/>
  <c r="R10" i="4"/>
  <c r="J51" i="4"/>
  <c r="J32" i="4"/>
  <c r="S38" i="4"/>
  <c r="S46" i="4"/>
  <c r="N32" i="4"/>
  <c r="I22" i="26"/>
  <c r="O22" i="26"/>
  <c r="I14" i="26"/>
  <c r="O15" i="26"/>
  <c r="N16" i="26"/>
  <c r="O16" i="26"/>
  <c r="N14" i="26"/>
  <c r="O9" i="26"/>
  <c r="N8" i="26"/>
  <c r="M9" i="26" l="1"/>
  <c r="M15" i="26"/>
  <c r="M20" i="26"/>
  <c r="I16" i="26"/>
  <c r="I21" i="26"/>
  <c r="N15" i="26"/>
  <c r="M10" i="26"/>
  <c r="N21" i="26"/>
  <c r="I9" i="26"/>
  <c r="O21" i="26"/>
  <c r="Q10" i="26"/>
  <c r="I10" i="26"/>
  <c r="I20" i="26"/>
</calcChain>
</file>

<file path=xl/sharedStrings.xml><?xml version="1.0" encoding="utf-8"?>
<sst xmlns="http://schemas.openxmlformats.org/spreadsheetml/2006/main" count="367" uniqueCount="141">
  <si>
    <t>横浜市テニス協会　実業団委員会</t>
    <rPh sb="0" eb="3">
      <t>ヨコハマシ</t>
    </rPh>
    <rPh sb="6" eb="8">
      <t>キョウカイ</t>
    </rPh>
    <rPh sb="9" eb="12">
      <t>ジツギョウダン</t>
    </rPh>
    <rPh sb="12" eb="15">
      <t>イインカイ</t>
    </rPh>
    <phoneticPr fontId="2"/>
  </si>
  <si>
    <t>（女子リーグ）</t>
    <rPh sb="1" eb="3">
      <t>ジョシ</t>
    </rPh>
    <phoneticPr fontId="2"/>
  </si>
  <si>
    <t>女子１部リーグ</t>
    <rPh sb="0" eb="2">
      <t>ジョシ</t>
    </rPh>
    <rPh sb="3" eb="4">
      <t>ブ</t>
    </rPh>
    <phoneticPr fontId="2"/>
  </si>
  <si>
    <t>ポイント</t>
    <phoneticPr fontId="2"/>
  </si>
  <si>
    <t>順位</t>
    <rPh sb="0" eb="2">
      <t>ジュンイ</t>
    </rPh>
    <phoneticPr fontId="2"/>
  </si>
  <si>
    <t>W1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</si>
  <si>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</si>
  <si>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</si>
  <si>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</si>
  <si>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</si>
  <si>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</si>
  <si>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女子２部リーグ</t>
    <rPh sb="0" eb="2">
      <t>ジョシ</t>
    </rPh>
    <rPh sb="3" eb="4">
      <t>ブ</t>
    </rPh>
    <phoneticPr fontId="2"/>
  </si>
  <si>
    <t>W２</t>
    <phoneticPr fontId="2"/>
  </si>
  <si>
    <t>1</t>
    <phoneticPr fontId="2"/>
  </si>
  <si>
    <t>2</t>
    <phoneticPr fontId="2"/>
  </si>
  <si>
    <t>3</t>
    <phoneticPr fontId="2"/>
  </si>
  <si>
    <t>ソディック</t>
  </si>
  <si>
    <t>4</t>
  </si>
  <si>
    <t>5</t>
  </si>
  <si>
    <t>6</t>
  </si>
  <si>
    <t>（男子1-4部リーグ）</t>
    <rPh sb="6" eb="7">
      <t>ブ</t>
    </rPh>
    <phoneticPr fontId="2"/>
  </si>
  <si>
    <t>男子１部リーグ</t>
    <rPh sb="0" eb="2">
      <t>ダンシ</t>
    </rPh>
    <rPh sb="3" eb="4">
      <t>ブ</t>
    </rPh>
    <phoneticPr fontId="2"/>
  </si>
  <si>
    <t>ｗｉｎ</t>
    <phoneticPr fontId="2"/>
  </si>
  <si>
    <t>lose</t>
    <phoneticPr fontId="2"/>
  </si>
  <si>
    <t>M１</t>
    <phoneticPr fontId="2"/>
  </si>
  <si>
    <t>男子2部Aブロック</t>
    <rPh sb="0" eb="2">
      <t>ダンシ</t>
    </rPh>
    <rPh sb="3" eb="4">
      <t>ブ</t>
    </rPh>
    <phoneticPr fontId="2"/>
  </si>
  <si>
    <t>M2
A</t>
    <phoneticPr fontId="2"/>
  </si>
  <si>
    <t>男子2部Bブロック</t>
    <rPh sb="0" eb="2">
      <t>ダンシ</t>
    </rPh>
    <rPh sb="3" eb="4">
      <t>ブ</t>
    </rPh>
    <phoneticPr fontId="2"/>
  </si>
  <si>
    <t>M2
B</t>
    <phoneticPr fontId="2"/>
  </si>
  <si>
    <t>男子3部Aブロック</t>
    <rPh sb="0" eb="2">
      <t>ダンシ</t>
    </rPh>
    <rPh sb="3" eb="4">
      <t>ブ</t>
    </rPh>
    <phoneticPr fontId="2"/>
  </si>
  <si>
    <t>M3
A</t>
    <phoneticPr fontId="2"/>
  </si>
  <si>
    <t>男子3部Bブロック</t>
    <rPh sb="0" eb="2">
      <t>ダンシ</t>
    </rPh>
    <rPh sb="3" eb="4">
      <t>ブ</t>
    </rPh>
    <phoneticPr fontId="2"/>
  </si>
  <si>
    <t>M3
B</t>
    <phoneticPr fontId="2"/>
  </si>
  <si>
    <t>男子4部Aブロック</t>
    <rPh sb="0" eb="2">
      <t>ダンシ</t>
    </rPh>
    <rPh sb="3" eb="4">
      <t>ブ</t>
    </rPh>
    <phoneticPr fontId="2"/>
  </si>
  <si>
    <t>M4
A</t>
    <phoneticPr fontId="2"/>
  </si>
  <si>
    <t>男子4部Bブロック</t>
    <rPh sb="0" eb="2">
      <t>ダンシ</t>
    </rPh>
    <rPh sb="3" eb="4">
      <t>ブ</t>
    </rPh>
    <phoneticPr fontId="2"/>
  </si>
  <si>
    <t>M4
B</t>
    <phoneticPr fontId="2"/>
  </si>
  <si>
    <t>（男子5部予選リーグ　A～G）</t>
    <rPh sb="4" eb="5">
      <t>ブ</t>
    </rPh>
    <rPh sb="5" eb="7">
      <t>ヨセン</t>
    </rPh>
    <phoneticPr fontId="2"/>
  </si>
  <si>
    <t>男子5部　Aブロック</t>
    <rPh sb="0" eb="2">
      <t>ダンシ</t>
    </rPh>
    <rPh sb="3" eb="4">
      <t>ブ</t>
    </rPh>
    <phoneticPr fontId="2"/>
  </si>
  <si>
    <t>win</t>
    <phoneticPr fontId="2"/>
  </si>
  <si>
    <t>M5D</t>
    <phoneticPr fontId="2"/>
  </si>
  <si>
    <t>NTTテクノクロス</t>
  </si>
  <si>
    <t>日立ソリューションズC</t>
  </si>
  <si>
    <t>ブリヂストンC</t>
  </si>
  <si>
    <t>男子5部　Bブロック</t>
    <rPh sb="0" eb="2">
      <t>ダンシ</t>
    </rPh>
    <rPh sb="3" eb="4">
      <t>ブ</t>
    </rPh>
    <phoneticPr fontId="2"/>
  </si>
  <si>
    <t>M5E</t>
    <phoneticPr fontId="2"/>
  </si>
  <si>
    <t>東亞合成テニス部</t>
  </si>
  <si>
    <t>男子5部　Cブロック</t>
    <rPh sb="0" eb="2">
      <t>ダンシ</t>
    </rPh>
    <rPh sb="3" eb="4">
      <t>ブ</t>
    </rPh>
    <phoneticPr fontId="2"/>
  </si>
  <si>
    <t>M5F</t>
    <phoneticPr fontId="2"/>
  </si>
  <si>
    <t>NECソリューションイノベータC</t>
  </si>
  <si>
    <t>男子5部　Dブロック</t>
    <rPh sb="0" eb="2">
      <t>ダンシ</t>
    </rPh>
    <rPh sb="3" eb="4">
      <t>ブ</t>
    </rPh>
    <phoneticPr fontId="2"/>
  </si>
  <si>
    <t>パナソニックB</t>
  </si>
  <si>
    <t>NECソリューションイノベータD</t>
  </si>
  <si>
    <t>男子5部　Eブロック</t>
    <rPh sb="0" eb="2">
      <t>ダンシ</t>
    </rPh>
    <rPh sb="3" eb="4">
      <t>ブ</t>
    </rPh>
    <phoneticPr fontId="2"/>
  </si>
  <si>
    <t>コイト電工</t>
  </si>
  <si>
    <t>ボッシュB</t>
  </si>
  <si>
    <t>男子5部　Fブロック</t>
    <rPh sb="0" eb="2">
      <t>ダンシ</t>
    </rPh>
    <rPh sb="3" eb="4">
      <t>ブ</t>
    </rPh>
    <phoneticPr fontId="2"/>
  </si>
  <si>
    <t>男子5部　Gブロック</t>
    <rPh sb="0" eb="2">
      <t>ダンシ</t>
    </rPh>
    <rPh sb="3" eb="4">
      <t>ブ</t>
    </rPh>
    <phoneticPr fontId="2"/>
  </si>
  <si>
    <t>レノボTC</t>
  </si>
  <si>
    <t>ボッシュC</t>
  </si>
  <si>
    <t>横浜市ﾃﾆｽ協会　実業団委員会</t>
    <rPh sb="0" eb="3">
      <t>ヨコハマシ</t>
    </rPh>
    <rPh sb="6" eb="8">
      <t>キョウカイ</t>
    </rPh>
    <rPh sb="9" eb="12">
      <t>ジツギョウダン</t>
    </rPh>
    <rPh sb="12" eb="15">
      <t>イインカイ</t>
    </rPh>
    <phoneticPr fontId="2"/>
  </si>
  <si>
    <t>（男子5部決勝トーナメント）</t>
    <phoneticPr fontId="2"/>
  </si>
  <si>
    <t>男子５部決勝トーナメント</t>
    <rPh sb="0" eb="2">
      <t>ダンシ</t>
    </rPh>
    <rPh sb="3" eb="4">
      <t>ブ</t>
    </rPh>
    <rPh sb="4" eb="6">
      <t>ケッショウ</t>
    </rPh>
    <phoneticPr fontId="2"/>
  </si>
  <si>
    <t>M５A</t>
    <phoneticPr fontId="2"/>
  </si>
  <si>
    <t/>
  </si>
  <si>
    <t>1位</t>
    <rPh sb="1" eb="2">
      <t>イ</t>
    </rPh>
    <phoneticPr fontId="2"/>
  </si>
  <si>
    <t>M５B</t>
    <phoneticPr fontId="2"/>
  </si>
  <si>
    <t>1位</t>
    <phoneticPr fontId="2"/>
  </si>
  <si>
    <t>昇格</t>
    <rPh sb="0" eb="2">
      <t>ショウカク</t>
    </rPh>
    <phoneticPr fontId="2"/>
  </si>
  <si>
    <t>M５C</t>
    <phoneticPr fontId="2"/>
  </si>
  <si>
    <t>1位</t>
  </si>
  <si>
    <t>M５D</t>
    <phoneticPr fontId="2"/>
  </si>
  <si>
    <t>M５E</t>
    <phoneticPr fontId="2"/>
  </si>
  <si>
    <t>M５F</t>
    <phoneticPr fontId="2"/>
  </si>
  <si>
    <t>M５G</t>
    <phoneticPr fontId="2"/>
  </si>
  <si>
    <t>横浜市テニス協会　実業団委員会</t>
    <phoneticPr fontId="2"/>
  </si>
  <si>
    <t>M5A</t>
    <phoneticPr fontId="2"/>
  </si>
  <si>
    <t>M5B</t>
    <phoneticPr fontId="2"/>
  </si>
  <si>
    <t>M5C</t>
    <phoneticPr fontId="2"/>
  </si>
  <si>
    <t>M5G</t>
    <phoneticPr fontId="2"/>
  </si>
  <si>
    <t>第８０回横浜市実業団対抗テニスリーグ</t>
    <rPh sb="0" eb="1">
      <t>ダイ</t>
    </rPh>
    <rPh sb="4" eb="7">
      <t>ヨコハマシ</t>
    </rPh>
    <rPh sb="7" eb="10">
      <t>ジツギョウダン</t>
    </rPh>
    <rPh sb="10" eb="12">
      <t>タイコウ</t>
    </rPh>
    <phoneticPr fontId="2"/>
  </si>
  <si>
    <t>事務局：パナソニック</t>
    <rPh sb="0" eb="3">
      <t>ジムキョク</t>
    </rPh>
    <phoneticPr fontId="2"/>
  </si>
  <si>
    <t>神奈川県庁A</t>
  </si>
  <si>
    <t>PFU横浜本社</t>
  </si>
  <si>
    <t>神奈川県庁B</t>
  </si>
  <si>
    <t>NECソリューションイノベータA</t>
  </si>
  <si>
    <t>横浜市役所B</t>
  </si>
  <si>
    <t>日立戸塚</t>
  </si>
  <si>
    <t>NECソリューションイノベータB</t>
  </si>
  <si>
    <t>中外製薬</t>
  </si>
  <si>
    <t>ボッシュ</t>
  </si>
  <si>
    <t>田辺ファーマ</t>
    <rPh sb="0" eb="2">
      <t>タナベ</t>
    </rPh>
    <phoneticPr fontId="7"/>
  </si>
  <si>
    <t>千代田化工</t>
  </si>
  <si>
    <t>神奈川県庁D</t>
  </si>
  <si>
    <t>パナソニックC</t>
  </si>
  <si>
    <t>横浜市役所C</t>
  </si>
  <si>
    <t>日揮ホールディングス株式会社 C</t>
  </si>
  <si>
    <t>大東建託 横浜A</t>
  </si>
  <si>
    <t>横浜市水道局A</t>
  </si>
  <si>
    <t>神奈川県庁E</t>
  </si>
  <si>
    <t>NTTデータMSE A</t>
  </si>
  <si>
    <t>野村総合研究所C</t>
  </si>
  <si>
    <t>中外製薬A</t>
  </si>
  <si>
    <t>日立情報通信エンジニアリング-A</t>
  </si>
  <si>
    <t>野村総合研究所B</t>
  </si>
  <si>
    <t>神奈川県庁C</t>
  </si>
  <si>
    <t>メイテック</t>
  </si>
  <si>
    <t>資生堂研究所B</t>
  </si>
  <si>
    <t>AGC中研B</t>
  </si>
  <si>
    <t>ENEOS中研</t>
  </si>
  <si>
    <t>ニッパツ</t>
  </si>
  <si>
    <t>NTTデータMSE B</t>
  </si>
  <si>
    <t>横浜市役所D</t>
  </si>
  <si>
    <t>日立ソリューションズB</t>
  </si>
  <si>
    <t>パナソニックA</t>
  </si>
  <si>
    <t>住友電工</t>
  </si>
  <si>
    <t>東芝横浜B</t>
  </si>
  <si>
    <t>東洋製罐グループHD-C</t>
  </si>
  <si>
    <t>千代田化工A</t>
  </si>
  <si>
    <t>三菱重工横浜A</t>
  </si>
  <si>
    <t>大東建託横浜Ｂ</t>
  </si>
  <si>
    <t>三菱ケミカル横浜B</t>
    <rPh sb="6" eb="8">
      <t>ヨコハマ</t>
    </rPh>
    <phoneticPr fontId="4"/>
  </si>
  <si>
    <t>横浜信用金庫</t>
  </si>
  <si>
    <t>AGC中研A</t>
  </si>
  <si>
    <t>日本飛行機</t>
  </si>
  <si>
    <t>横浜市役所E</t>
  </si>
  <si>
    <t>加賀FEI</t>
  </si>
  <si>
    <t>横浜市水道局Ｂ</t>
  </si>
  <si>
    <t>東芝京浜</t>
  </si>
  <si>
    <t>中外製薬B</t>
  </si>
  <si>
    <t>千代田化工B</t>
  </si>
  <si>
    <t>日立情報通信エンジニアリング-C</t>
  </si>
  <si>
    <t>三菱ケミカル横浜A</t>
    <rPh sb="6" eb="8">
      <t>ヨコハマ</t>
    </rPh>
    <phoneticPr fontId="4"/>
  </si>
  <si>
    <t>資生堂研究所C</t>
  </si>
  <si>
    <t>大東建託横浜C</t>
  </si>
  <si>
    <t>NECソリューションイノベータE</t>
  </si>
  <si>
    <t>日立情報通信エンジニアリング-B</t>
  </si>
  <si>
    <t>三菱重工横浜B</t>
  </si>
  <si>
    <t>日揮ホールディングス株式会社A</t>
  </si>
  <si>
    <t>神奈川県庁F</t>
  </si>
  <si>
    <t>２０２６年２月１３日 ７：００ 現在</t>
    <rPh sb="4" eb="5">
      <t>ネン</t>
    </rPh>
    <rPh sb="6" eb="7">
      <t>ガツ</t>
    </rPh>
    <rPh sb="9" eb="10">
      <t>ニチ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</si>
</sst>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theme="4"/>
      <name val="ＭＳ Ｐゴシック"/>
      <family val="3"/>
      <charset val="128"/>
    </font>
    <font>
      <sz val="7"/>
      <color theme="0" tint="-0.49998474074526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FFFF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7" fillId="0" borderId="0" xfId="1" applyNumberFormat="1" applyFill="1" applyAlignment="1"/>
    <xf numFmtId="49" fontId="3" fillId="0" borderId="1" xfId="0" applyNumberFormat="1" applyFont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0" fontId="3" fillId="0" borderId="14" xfId="0" applyFont="1" applyBorder="1"/>
    <xf numFmtId="0" fontId="3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49" fontId="3" fillId="0" borderId="9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49" fontId="3" fillId="6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5" fillId="6" borderId="9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1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shrinkToFit="1"/>
    </xf>
    <xf numFmtId="0" fontId="3" fillId="7" borderId="15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49" fontId="0" fillId="0" borderId="0" xfId="0" quotePrefix="1" applyNumberFormat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3" fillId="6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6" borderId="2" xfId="0" applyFont="1" applyFill="1" applyBorder="1" applyAlignment="1">
      <alignment horizontal="center" vertical="center" shrinkToFit="1"/>
    </xf>
    <xf numFmtId="0" fontId="1" fillId="6" borderId="3" xfId="0" applyFont="1" applyFill="1" applyBorder="1"/>
    <xf numFmtId="0" fontId="3" fillId="6" borderId="3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2" fillId="8" borderId="28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6" borderId="3" xfId="0" applyFont="1" applyFill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36" xfId="0" applyFont="1" applyBorder="1" applyAlignment="1">
      <alignment vertical="center"/>
    </xf>
    <xf numFmtId="0" fontId="1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7" borderId="1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3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vertical="center" shrinkToFit="1"/>
    </xf>
    <xf numFmtId="0" fontId="4" fillId="4" borderId="31" xfId="0" applyFont="1" applyFill="1" applyBorder="1" applyAlignment="1">
      <alignment vertical="center" shrinkToFit="1"/>
    </xf>
    <xf numFmtId="0" fontId="4" fillId="4" borderId="32" xfId="0" applyFont="1" applyFill="1" applyBorder="1" applyAlignment="1">
      <alignment vertical="center" shrinkToFit="1"/>
    </xf>
    <xf numFmtId="49" fontId="3" fillId="4" borderId="19" xfId="0" applyNumberFormat="1" applyFont="1" applyFill="1" applyBorder="1" applyAlignment="1">
      <alignment horizontal="center" vertical="center" shrinkToFit="1"/>
    </xf>
    <xf numFmtId="49" fontId="3" fillId="4" borderId="20" xfId="0" applyNumberFormat="1" applyFont="1" applyFill="1" applyBorder="1" applyAlignment="1">
      <alignment horizontal="center" vertical="center" shrinkToFit="1"/>
    </xf>
    <xf numFmtId="49" fontId="3" fillId="4" borderId="21" xfId="0" applyNumberFormat="1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49" fontId="3" fillId="3" borderId="38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center" vertical="center"/>
    </xf>
    <xf numFmtId="49" fontId="3" fillId="3" borderId="4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49" fontId="3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49" fontId="3" fillId="3" borderId="38" xfId="0" applyNumberFormat="1" applyFont="1" applyFill="1" applyBorder="1" applyAlignment="1">
      <alignment horizontal="center" vertical="center"/>
    </xf>
    <xf numFmtId="49" fontId="3" fillId="3" borderId="41" xfId="0" applyNumberFormat="1" applyFont="1" applyFill="1" applyBorder="1" applyAlignment="1">
      <alignment horizontal="center" vertical="center"/>
    </xf>
    <xf numFmtId="49" fontId="3" fillId="7" borderId="19" xfId="0" applyNumberFormat="1" applyFont="1" applyFill="1" applyBorder="1" applyAlignment="1">
      <alignment horizontal="center" vertical="center"/>
    </xf>
    <xf numFmtId="49" fontId="3" fillId="7" borderId="20" xfId="0" applyNumberFormat="1" applyFont="1" applyFill="1" applyBorder="1" applyAlignment="1">
      <alignment horizontal="center" vertical="center"/>
    </xf>
    <xf numFmtId="49" fontId="3" fillId="7" borderId="21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49" fontId="3" fillId="0" borderId="0" xfId="0" applyNumberFormat="1" applyFont="1" applyAlignment="1">
      <alignment horizontal="right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3" borderId="42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5">
    <cellStyle name="悪い" xfId="1" builtinId="27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8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FF0000"/>
      </font>
      <fill>
        <patternFill>
          <fgColor rgb="FFFF99FF"/>
          <bgColor rgb="FFFF99CC"/>
        </patternFill>
      </fill>
    </dxf>
    <dxf>
      <font>
        <color rgb="FF0070C0"/>
      </font>
      <fill>
        <patternFill>
          <bgColor rgb="FF99CCFF"/>
        </patternFill>
      </fill>
    </dxf>
    <dxf>
      <font>
        <color rgb="FFFF0000"/>
      </font>
      <fill>
        <patternFill>
          <bgColor rgb="FFFF99CC"/>
        </patternFill>
      </fill>
    </dxf>
    <dxf>
      <font>
        <color rgb="FF0070C0"/>
      </font>
      <fill>
        <patternFill>
          <bgColor rgb="FF99CCFF"/>
        </patternFill>
      </fill>
    </dxf>
    <dxf>
      <font>
        <color rgb="FFFF0000"/>
      </font>
      <fill>
        <patternFill>
          <bgColor rgb="FFFF99CC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lor rgb="FF0070C0"/>
      </font>
      <fill>
        <patternFill>
          <bgColor rgb="FF99CCFF"/>
        </patternFill>
      </fill>
    </dxf>
    <dxf>
      <font>
        <color rgb="FFFF0000"/>
      </font>
      <fill>
        <patternFill>
          <bgColor rgb="FFFF99CC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lor rgb="FF0070C0"/>
      </font>
      <fill>
        <patternFill>
          <bgColor rgb="FF99CCFF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lor rgb="FF0070C0"/>
      </font>
      <fill>
        <patternFill>
          <bgColor rgb="FF99CCFF"/>
        </patternFill>
      </fill>
    </dxf>
    <dxf>
      <font>
        <color rgb="FF0070C0"/>
      </font>
      <fill>
        <patternFill>
          <bgColor rgb="FF99CCFF"/>
        </patternFill>
      </fill>
    </dxf>
    <dxf>
      <font>
        <color rgb="FF0070C0"/>
      </font>
      <fill>
        <patternFill>
          <bgColor rgb="FF99CCFF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lor rgb="FF0070C0"/>
      </font>
      <fill>
        <patternFill>
          <bgColor rgb="FF99CCFF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lor rgb="FF0070C0"/>
      </font>
      <fill>
        <patternFill>
          <bgColor rgb="FF99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7818-C990-47EE-843F-3770E7B39564}">
  <sheetPr>
    <pageSetUpPr fitToPage="1"/>
  </sheetPr>
  <dimension ref="B1:AC33"/>
  <sheetViews>
    <sheetView tabSelected="1" showWhiteSpace="0" zoomScale="115" zoomScaleNormal="115" zoomScaleSheetLayoutView="90" workbookViewId="0">
      <selection activeCell="AD13" sqref="AD13"/>
    </sheetView>
  </sheetViews>
  <sheetFormatPr defaultColWidth="9" defaultRowHeight="13" x14ac:dyDescent="0.2"/>
  <cols>
    <col min="1" max="1" width="2.36328125" style="42" customWidth="1"/>
    <col min="2" max="2" width="4.36328125" style="42" customWidth="1"/>
    <col min="3" max="3" width="4.36328125" style="43" customWidth="1"/>
    <col min="4" max="4" width="29.26953125" style="42" customWidth="1"/>
    <col min="5" max="9" width="13.7265625" style="44" customWidth="1"/>
    <col min="10" max="10" width="13.7265625" style="42" customWidth="1"/>
    <col min="11" max="11" width="13.7265625" customWidth="1"/>
    <col min="12" max="13" width="12.36328125" style="43" customWidth="1"/>
    <col min="14" max="14" width="6.90625" style="42" hidden="1" customWidth="1"/>
    <col min="15" max="17" width="2" style="42" hidden="1" customWidth="1"/>
    <col min="18" max="29" width="2.36328125" style="42" hidden="1" customWidth="1"/>
    <col min="30" max="16384" width="9" style="42"/>
  </cols>
  <sheetData>
    <row r="1" spans="2:26" ht="18" customHeight="1" x14ac:dyDescent="0.2"/>
    <row r="2" spans="2:26" ht="18" customHeight="1" x14ac:dyDescent="0.2">
      <c r="B2" s="1" t="s">
        <v>80</v>
      </c>
      <c r="K2" s="111" t="s">
        <v>0</v>
      </c>
      <c r="L2"/>
      <c r="M2"/>
      <c r="N2"/>
    </row>
    <row r="3" spans="2:26" ht="18" customHeight="1" x14ac:dyDescent="0.2">
      <c r="B3" s="1" t="s">
        <v>81</v>
      </c>
      <c r="H3" s="45"/>
    </row>
    <row r="4" spans="2:26" ht="18" customHeight="1" x14ac:dyDescent="0.2">
      <c r="B4" s="1" t="s">
        <v>1</v>
      </c>
      <c r="K4" s="111"/>
      <c r="L4" s="113"/>
      <c r="M4" s="113"/>
      <c r="N4" s="113"/>
    </row>
    <row r="5" spans="2:26" ht="18" customHeight="1" thickBot="1" x14ac:dyDescent="0.25">
      <c r="B5" s="119" t="s">
        <v>140</v>
      </c>
    </row>
    <row r="6" spans="2:26" s="10" customFormat="1" ht="18" customHeight="1" thickBot="1" x14ac:dyDescent="0.25">
      <c r="B6" s="138" t="s">
        <v>2</v>
      </c>
      <c r="C6" s="139"/>
      <c r="D6" s="140"/>
      <c r="E6" s="11" t="str">
        <f>D7</f>
        <v>神奈川県庁A</v>
      </c>
      <c r="F6" s="11" t="str">
        <f>D8</f>
        <v>PFU横浜本社</v>
      </c>
      <c r="G6" s="11" t="str">
        <f>D9</f>
        <v>神奈川県庁B</v>
      </c>
      <c r="H6" s="11" t="str">
        <f>D10</f>
        <v>NECソリューションイノベータA</v>
      </c>
      <c r="I6" s="11" t="str">
        <f>D11</f>
        <v>横浜市役所B</v>
      </c>
      <c r="J6" s="18" t="s">
        <v>3</v>
      </c>
      <c r="K6" s="19" t="s">
        <v>4</v>
      </c>
      <c r="L6" s="20"/>
      <c r="M6" s="20"/>
    </row>
    <row r="7" spans="2:26" s="10" customFormat="1" ht="18" customHeight="1" thickTop="1" x14ac:dyDescent="0.2">
      <c r="B7" s="141" t="s">
        <v>5</v>
      </c>
      <c r="C7" s="46" t="s">
        <v>6</v>
      </c>
      <c r="D7" s="79" t="s">
        <v>82</v>
      </c>
      <c r="E7" s="47"/>
      <c r="F7" s="55"/>
      <c r="G7" s="55"/>
      <c r="H7" s="55"/>
      <c r="I7" s="55"/>
      <c r="J7" s="15" t="str">
        <f>IF(AND(E7="",F7="",G7="",H7="",I7=""),"",IF(P7&gt;1,1,0)+IF(R7&gt;1,1,0)+IF(T7&gt;1,1,0)+IF(V7&gt;1,1,0)+IF(X7&gt;1,1,0)&amp;"-"&amp;IF(Q7&gt;1,1,0)+IF(S7&gt;1,1,0)+IF(U7&gt;1,1,0)+IF(W7&gt;1,1,0)+IF(Y7&gt;1,1,0)&amp;"("&amp;P7+R7+T7+V7+X7&amp;"-"&amp;Q7+S7+U7+W7+Y7&amp;")")</f>
        <v/>
      </c>
      <c r="K7" s="12"/>
      <c r="L7" s="20" t="str">
        <f>IF(K7="","",IF(K7&gt;3,"降格","残留"))</f>
        <v/>
      </c>
      <c r="M7" s="20"/>
      <c r="N7" s="20"/>
      <c r="O7" s="20"/>
      <c r="P7" s="10">
        <f>IF(E7="",0,INT(MID(E7,1,1)))</f>
        <v>0</v>
      </c>
      <c r="Q7" s="10">
        <f>IF(E7="",0,INT(MID(E7,3,1)))</f>
        <v>0</v>
      </c>
      <c r="R7" s="10">
        <f>IF(F7="",0,INT(MID(F7,1,1)))</f>
        <v>0</v>
      </c>
      <c r="S7" s="10">
        <f>IF(F7="",0,INT(MID(F7,3,1)))</f>
        <v>0</v>
      </c>
      <c r="T7" s="10">
        <f>IF(G7="",0,INT(MID(G7,1,1)))</f>
        <v>0</v>
      </c>
      <c r="U7" s="10">
        <f>IF(G7="",0,INT(MID(G7,3,1)))</f>
        <v>0</v>
      </c>
      <c r="V7" s="10">
        <f>IF(H7="",0,INT(MID(H7,1,1)))</f>
        <v>0</v>
      </c>
      <c r="W7" s="10">
        <f>IF(H7="",0,INT(MID(H7,3,1)))</f>
        <v>0</v>
      </c>
      <c r="X7" s="10">
        <f>IF(I7="",0,INT(MID(I7,1,1)))</f>
        <v>0</v>
      </c>
      <c r="Y7" s="10">
        <f>IF(I7="",0,INT(MID(I7,3,1)))</f>
        <v>0</v>
      </c>
    </row>
    <row r="8" spans="2:26" s="10" customFormat="1" ht="18" customHeight="1" x14ac:dyDescent="0.2">
      <c r="B8" s="142"/>
      <c r="C8" s="48" t="s">
        <v>7</v>
      </c>
      <c r="D8" s="79" t="s">
        <v>83</v>
      </c>
      <c r="E8" s="56" t="str">
        <f>IF(F7="","",MID(F7,3,1)&amp;"－"&amp;MID(F7,1,1)&amp;MID(F7,4,4))</f>
        <v/>
      </c>
      <c r="F8" s="49"/>
      <c r="G8" s="55"/>
      <c r="H8" s="55"/>
      <c r="I8" s="55"/>
      <c r="J8" s="16" t="str">
        <f>IF(AND(E8="",F8="",G8="",H8="",I8=""),"",IF(P8&gt;1,1,0)+IF(R8&gt;1,1,0)+IF(T8&gt;1,1,0)+IF(V8&gt;1,1,0)+IF(X8&gt;1,1,0)&amp;"-"&amp;IF(Q8&gt;1,1,0)+IF(S8&gt;1,1,0)+IF(U8&gt;1,1,0)+IF(W8&gt;1,1,0)+IF(Y8&gt;1,1,0)&amp;"("&amp;P8+R8+T8+V8+X8&amp;"-"&amp;Q8+S8+U8+W8+Y8&amp;")")</f>
        <v/>
      </c>
      <c r="K8" s="13"/>
      <c r="L8" s="20" t="str">
        <f>IF(K8="","",IF(K8&gt;3,"降格","残留"))</f>
        <v/>
      </c>
      <c r="M8" s="20"/>
      <c r="N8" s="20"/>
      <c r="O8" s="20"/>
      <c r="P8" s="10">
        <f>IF(E8="",0,INT(MID(E8,1,1)))</f>
        <v>0</v>
      </c>
      <c r="Q8" s="10">
        <f>IF(E8="",0,INT(MID(E8,3,1)))</f>
        <v>0</v>
      </c>
      <c r="R8" s="10">
        <f>IF(F8="",0,INT(MID(F8,1,1)))</f>
        <v>0</v>
      </c>
      <c r="S8" s="10">
        <f>IF(F8="",0,INT(MID(F8,3,1)))</f>
        <v>0</v>
      </c>
      <c r="T8" s="10">
        <f>IF(G8="",0,INT(MID(G8,1,1)))</f>
        <v>0</v>
      </c>
      <c r="U8" s="10">
        <f>IF(G8="",0,INT(MID(G8,3,1)))</f>
        <v>0</v>
      </c>
      <c r="V8" s="10">
        <f>IF(H8="",0,INT(MID(H8,1,1)))</f>
        <v>0</v>
      </c>
      <c r="W8" s="10">
        <f>IF(H8="",0,INT(MID(H8,3,1)))</f>
        <v>0</v>
      </c>
      <c r="X8" s="10">
        <f>IF(I8="",0,INT(MID(I8,1,1)))</f>
        <v>0</v>
      </c>
      <c r="Y8" s="10">
        <f>IF(I8="",0,INT(MID(I8,3,1)))</f>
        <v>0</v>
      </c>
    </row>
    <row r="9" spans="2:26" s="10" customFormat="1" ht="18" customHeight="1" x14ac:dyDescent="0.2">
      <c r="B9" s="142"/>
      <c r="C9" s="48" t="s">
        <v>8</v>
      </c>
      <c r="D9" s="79" t="s">
        <v>84</v>
      </c>
      <c r="E9" s="56" t="str">
        <f>IF(G7="","",MID(G7,3,1)&amp;"－"&amp;MID(G7,1,1)&amp;MID(G7,4,4))</f>
        <v/>
      </c>
      <c r="F9" s="56" t="str">
        <f>IF(G8="","",MID(G8,3,1)&amp;"－"&amp;MID(G8,1,1)&amp;MID(G8,4,4))</f>
        <v/>
      </c>
      <c r="G9" s="49"/>
      <c r="H9" s="55"/>
      <c r="I9" s="55"/>
      <c r="J9" s="16" t="str">
        <f>IF(AND(E9="",F9="",G9="",H9="",I9=""),"",IF(P9&gt;1,1,0)+IF(R9&gt;1,1,0)+IF(T9&gt;1,1,0)+IF(V9&gt;1,1,0)+IF(X9&gt;1,1,0)&amp;"-"&amp;IF(Q9&gt;1,1,0)+IF(S9&gt;1,1,0)+IF(U9&gt;1,1,0)+IF(W9&gt;1,1,0)+IF(Y9&gt;1,1,0)&amp;"("&amp;P9+R9+T9+V9+X9&amp;"-"&amp;Q9+S9+U9+W9+Y9&amp;")")</f>
        <v/>
      </c>
      <c r="K9" s="13"/>
      <c r="L9" s="20" t="str">
        <f>IF(K9="","",IF(K9&gt;3,"降格","残留"))</f>
        <v/>
      </c>
      <c r="M9" s="20"/>
      <c r="N9" s="20"/>
      <c r="O9" s="20"/>
      <c r="P9" s="10">
        <f>IF(E9="",0,INT(MID(E9,1,1)))</f>
        <v>0</v>
      </c>
      <c r="Q9" s="10">
        <f>IF(E9="",0,INT(MID(E9,3,1)))</f>
        <v>0</v>
      </c>
      <c r="R9" s="10">
        <f>IF(F9="",0,INT(MID(F9,1,1)))</f>
        <v>0</v>
      </c>
      <c r="S9" s="10">
        <f>IF(F9="",0,INT(MID(F9,3,1)))</f>
        <v>0</v>
      </c>
      <c r="T9" s="10">
        <f>IF(G9="",0,INT(MID(G9,1,1)))</f>
        <v>0</v>
      </c>
      <c r="U9" s="10">
        <f>IF(G9="",0,INT(MID(G9,3,1)))</f>
        <v>0</v>
      </c>
      <c r="V9" s="10">
        <f>IF(H9="",0,INT(MID(H9,1,1)))</f>
        <v>0</v>
      </c>
      <c r="W9" s="10">
        <f>IF(H9="",0,INT(MID(H9,3,1)))</f>
        <v>0</v>
      </c>
      <c r="X9" s="10">
        <f>IF(I9="",0,INT(MID(I9,1,1)))</f>
        <v>0</v>
      </c>
      <c r="Y9" s="10">
        <f>IF(I9="",0,INT(MID(I9,3,1)))</f>
        <v>0</v>
      </c>
    </row>
    <row r="10" spans="2:26" s="10" customFormat="1" ht="18" customHeight="1" x14ac:dyDescent="0.2">
      <c r="B10" s="142"/>
      <c r="C10" s="48" t="s">
        <v>9</v>
      </c>
      <c r="D10" s="79" t="s">
        <v>85</v>
      </c>
      <c r="E10" s="56" t="str">
        <f>IF(H7="","",MID(H7,3,1)&amp;"－"&amp;MID(H7,1,1)&amp;MID(H7,4,4))</f>
        <v/>
      </c>
      <c r="F10" s="56" t="str">
        <f>IF(H8="","",MID(H8,3,1)&amp;"－"&amp;MID(H8,1,1)&amp;MID(H8,4,4))</f>
        <v/>
      </c>
      <c r="G10" s="56" t="str">
        <f>IF(H9="","",MID(H9,3,1)&amp;"－"&amp;MID(H9,1,1)&amp;MID(H9,4,4))</f>
        <v/>
      </c>
      <c r="H10" s="49"/>
      <c r="I10" s="55"/>
      <c r="J10" s="16" t="str">
        <f>IF(AND(E10="",F10="",G10="",H10="",I10=""),"",IF(P10&gt;1,1,0)+IF(R10&gt;1,1,0)+IF(T10&gt;1,1,0)+IF(V10&gt;1,1,0)+IF(X10&gt;1,1,0)&amp;"-"&amp;IF(Q10&gt;1,1,0)+IF(S10&gt;1,1,0)+IF(U10&gt;1,1,0)+IF(W10&gt;1,1,0)+IF(Y10&gt;1,1,0)&amp;"("&amp;P10+R10+T10+V10+X10&amp;"-"&amp;Q10+S10+U10+W10+Y10&amp;")")</f>
        <v/>
      </c>
      <c r="K10" s="13"/>
      <c r="L10" s="20" t="str">
        <f>IF(K10="","",IF(K10&gt;3,"降格","残留"))</f>
        <v/>
      </c>
      <c r="M10" s="20"/>
      <c r="N10" s="20"/>
      <c r="O10" s="20"/>
      <c r="P10" s="10">
        <f>IF(E10="",0,INT(MID(E10,1,1)))</f>
        <v>0</v>
      </c>
      <c r="Q10" s="10">
        <f>IF(E10="",0,INT(MID(E10,3,1)))</f>
        <v>0</v>
      </c>
      <c r="R10" s="10">
        <f>IF(F10="",0,INT(MID(F10,1,1)))</f>
        <v>0</v>
      </c>
      <c r="S10" s="10">
        <f>IF(F10="",0,INT(MID(F10,3,1)))</f>
        <v>0</v>
      </c>
      <c r="T10" s="10">
        <f>IF(G10="",0,INT(MID(G10,1,1)))</f>
        <v>0</v>
      </c>
      <c r="U10" s="10">
        <f>IF(G10="",0,INT(MID(G10,3,1)))</f>
        <v>0</v>
      </c>
      <c r="V10" s="10">
        <f>IF(H10="",0,INT(MID(H10,1,1)))</f>
        <v>0</v>
      </c>
      <c r="W10" s="10">
        <f>IF(H10="",0,INT(MID(H10,3,1)))</f>
        <v>0</v>
      </c>
      <c r="X10" s="10">
        <f>IF(I10="",0,INT(MID(I10,1,1)))</f>
        <v>0</v>
      </c>
      <c r="Y10" s="10">
        <f>IF(I10="",0,INT(MID(I10,3,1)))</f>
        <v>0</v>
      </c>
    </row>
    <row r="11" spans="2:26" s="10" customFormat="1" ht="18" customHeight="1" thickBot="1" x14ac:dyDescent="0.25">
      <c r="B11" s="143"/>
      <c r="C11" s="50" t="s">
        <v>10</v>
      </c>
      <c r="D11" s="80" t="s">
        <v>86</v>
      </c>
      <c r="E11" s="57" t="str">
        <f>IF(I7="","",MID(I7,3,1)&amp;"－"&amp;MID(I7,1,1)&amp;MID(I7,4,4))</f>
        <v/>
      </c>
      <c r="F11" s="57" t="str">
        <f>IF(I8="","",MID(I8,3,1)&amp;"－"&amp;MID(I8,1,1)&amp;MID(I8,4,4))</f>
        <v/>
      </c>
      <c r="G11" s="57" t="str">
        <f>IF(I9="","",MID(I9,3,1)&amp;"－"&amp;MID(I9,1,1)&amp;MID(I9,4,4))</f>
        <v/>
      </c>
      <c r="H11" s="57" t="str">
        <f>IF(I10="","",MID(I10,3,1)&amp;"－"&amp;MID(I10,1,1)&amp;MID(I10,4,4))</f>
        <v/>
      </c>
      <c r="I11" s="51"/>
      <c r="J11" s="17" t="str">
        <f>IF(AND(E11="",F11="",G11="",H11="",I11=""),"",IF(P11&gt;1,1,0)+IF(R11&gt;1,1,0)+IF(T11&gt;1,1,0)+IF(V11&gt;1,1,0)+IF(X11&gt;1,1,0)&amp;"-"&amp;IF(Q11&gt;1,1,0)+IF(S11&gt;1,1,0)+IF(U11&gt;1,1,0)+IF(W11&gt;1,1,0)+IF(Y11&gt;1,1,0)&amp;"("&amp;P11+R11+T11+V11+X11&amp;"-"&amp;Q11+S11+U11+W11+Y11&amp;")")</f>
        <v/>
      </c>
      <c r="K11" s="14"/>
      <c r="L11" s="20" t="str">
        <f>IF(K11="","",IF(K11&gt;3,"降格","残留"))</f>
        <v/>
      </c>
      <c r="M11" s="20"/>
      <c r="N11" s="20"/>
      <c r="O11" s="20"/>
      <c r="P11" s="10">
        <f>IF(E11="",0,INT(MID(E11,1,1)))</f>
        <v>0</v>
      </c>
      <c r="Q11" s="10">
        <f>IF(E11="",0,INT(MID(E11,3,1)))</f>
        <v>0</v>
      </c>
      <c r="R11" s="10">
        <f>IF(F11="",0,INT(MID(F11,1,1)))</f>
        <v>0</v>
      </c>
      <c r="S11" s="10">
        <f>IF(F11="",0,INT(MID(F11,3,1)))</f>
        <v>0</v>
      </c>
      <c r="T11" s="10">
        <f>IF(G11="",0,INT(MID(G11,1,1)))</f>
        <v>0</v>
      </c>
      <c r="U11" s="10">
        <f>IF(G11="",0,INT(MID(G11,3,1)))</f>
        <v>0</v>
      </c>
      <c r="V11" s="10">
        <f>IF(H11="",0,INT(MID(H11,1,1)))</f>
        <v>0</v>
      </c>
      <c r="W11" s="10">
        <f>IF(H11="",0,INT(MID(H11,3,1)))</f>
        <v>0</v>
      </c>
      <c r="X11" s="10">
        <f>IF(I11="",0,INT(MID(I11,1,1)))</f>
        <v>0</v>
      </c>
      <c r="Y11" s="10">
        <f>IF(I11="",0,INT(MID(I11,3,1)))</f>
        <v>0</v>
      </c>
    </row>
    <row r="12" spans="2:26" s="10" customFormat="1" ht="18" customHeight="1" x14ac:dyDescent="0.2">
      <c r="B12" s="1"/>
      <c r="C12" s="20"/>
      <c r="D12" s="1"/>
      <c r="E12" s="36"/>
      <c r="F12" s="36"/>
      <c r="G12" s="36"/>
      <c r="H12" s="36"/>
      <c r="I12" s="36"/>
      <c r="J12" s="20"/>
      <c r="K12" s="20"/>
      <c r="L12" s="20" t="str">
        <f>IF(K12="","",IF(K12&lt;3,"○昇格",IF(K12&gt;3,"降格","残留")))</f>
        <v/>
      </c>
      <c r="M12" s="20"/>
    </row>
    <row r="13" spans="2:26" ht="18" customHeight="1" x14ac:dyDescent="0.2">
      <c r="F13" s="88"/>
    </row>
    <row r="14" spans="2:26" ht="18" customHeight="1" thickBot="1" x14ac:dyDescent="0.25"/>
    <row r="15" spans="2:26" ht="18" customHeight="1" thickBot="1" x14ac:dyDescent="0.25">
      <c r="B15" s="133" t="s">
        <v>11</v>
      </c>
      <c r="C15" s="134"/>
      <c r="D15" s="134"/>
      <c r="E15" s="61" t="str">
        <f>D16</f>
        <v>日立戸塚</v>
      </c>
      <c r="F15" s="61" t="str">
        <f>D17</f>
        <v>NECソリューションイノベータB</v>
      </c>
      <c r="G15" s="61" t="str">
        <f>D18</f>
        <v>ボッシュ</v>
      </c>
      <c r="H15" s="61" t="str">
        <f>D19</f>
        <v>中外製薬</v>
      </c>
      <c r="I15" s="61" t="str">
        <f>D20</f>
        <v>田辺ファーマ</v>
      </c>
      <c r="J15" s="61" t="str">
        <f>D21</f>
        <v>千代田化工</v>
      </c>
      <c r="K15" s="18" t="s">
        <v>3</v>
      </c>
      <c r="L15" s="19" t="s">
        <v>4</v>
      </c>
      <c r="M15" s="42"/>
    </row>
    <row r="16" spans="2:26" ht="18" customHeight="1" thickTop="1" x14ac:dyDescent="0.2">
      <c r="B16" s="144" t="s">
        <v>12</v>
      </c>
      <c r="C16" s="62" t="s">
        <v>13</v>
      </c>
      <c r="D16" s="129" t="s">
        <v>87</v>
      </c>
      <c r="E16" s="124"/>
      <c r="F16" s="55"/>
      <c r="G16" s="55"/>
      <c r="H16" s="55"/>
      <c r="I16" s="55"/>
      <c r="J16" s="69"/>
      <c r="K16" s="15" t="str">
        <f t="shared" ref="K16:K21" si="0">IF(AND(E16="",F16="",G16="",H16="",I16="",J16=""),"",IF(O16&gt;1,1,0)+IF(Q16&gt;1,1,0)+IF(S16&gt;1,1,0)+IF(U16&gt;1,1,0)+IF(W16&gt;1,1,0)+IF(Y16&gt;1,1,0)&amp;"-"&amp;IF(P16&gt;1,1,0)+IF(R16&gt;1,1,0)+IF(T16&gt;1,1,0)+IF(V16&gt;1,1,0)+IF(X16&gt;1,1,0)+IF(Z16&gt;1,1,0)&amp;"("&amp;O16+Q16+S16+U16+W16++Y16&amp;"-"&amp;P16+R16+T16+V16+X16+Z16&amp;")")</f>
        <v/>
      </c>
      <c r="L16" s="63"/>
      <c r="M16" s="20" t="str">
        <f t="shared" ref="M16:M21" si="1">IF(L16="","",IF(L16&lt;3,"○昇格",IF(L16&gt;2,"残留")))</f>
        <v/>
      </c>
      <c r="O16" s="10">
        <f t="shared" ref="O16:O21" si="2">IF(E16="",0,INT(MID(E16,1,1)))</f>
        <v>0</v>
      </c>
      <c r="P16" s="10">
        <f t="shared" ref="P16:P21" si="3">IF(E16="",0,INT(MID(E16,3,1)))</f>
        <v>0</v>
      </c>
      <c r="Q16" s="10">
        <f t="shared" ref="Q16:Q21" si="4">IF(F16="",0,INT(MID(F16,1,1)))</f>
        <v>0</v>
      </c>
      <c r="R16" s="10">
        <f t="shared" ref="R16:R21" si="5">IF(F16="",0,INT(MID(F16,3,1)))</f>
        <v>0</v>
      </c>
      <c r="S16" s="10">
        <f t="shared" ref="S16:S21" si="6">IF(G16="",0,INT(MID(G16,1,1)))</f>
        <v>0</v>
      </c>
      <c r="T16" s="10">
        <f t="shared" ref="T16:T21" si="7">IF(G16="",0,INT(MID(G16,3,1)))</f>
        <v>0</v>
      </c>
      <c r="U16" s="10">
        <f t="shared" ref="U16:U21" si="8">IF(H16="",0,INT(MID(H16,1,1)))</f>
        <v>0</v>
      </c>
      <c r="V16" s="10">
        <f t="shared" ref="V16:V21" si="9">IF(H16="",0,INT(MID(H16,3,1)))</f>
        <v>0</v>
      </c>
      <c r="W16" s="10">
        <f t="shared" ref="W16:W21" si="10">IF(I16="",0,INT(MID(I16,1,1)))</f>
        <v>0</v>
      </c>
      <c r="X16" s="10">
        <f>IF(I16="",0,INT(MID(I16,3,1)))</f>
        <v>0</v>
      </c>
      <c r="Y16" s="10">
        <f>IF(J16="",0,INT(MID(J16,3,1)))</f>
        <v>0</v>
      </c>
      <c r="Z16" s="10">
        <f t="shared" ref="Z16:Z21" si="11">IF(J16="",0,INT(MID(J16,3,1)))</f>
        <v>0</v>
      </c>
    </row>
    <row r="17" spans="2:29" ht="18" customHeight="1" x14ac:dyDescent="0.2">
      <c r="B17" s="145"/>
      <c r="C17" s="64" t="s">
        <v>14</v>
      </c>
      <c r="D17" s="130" t="s">
        <v>88</v>
      </c>
      <c r="E17" s="56" t="str">
        <f>IF(F16="","",MID(F16,3,1)&amp;"－"&amp;MID(F16,1,1)&amp;MID(F16,4,4))</f>
        <v/>
      </c>
      <c r="F17" s="66"/>
      <c r="G17" s="66"/>
      <c r="H17" s="55"/>
      <c r="I17" s="55"/>
      <c r="J17" s="55"/>
      <c r="K17" s="16" t="str">
        <f t="shared" si="0"/>
        <v/>
      </c>
      <c r="L17" s="65"/>
      <c r="M17" s="20" t="str">
        <f t="shared" si="1"/>
        <v/>
      </c>
      <c r="O17" s="10">
        <f t="shared" si="2"/>
        <v>0</v>
      </c>
      <c r="P17" s="10">
        <f t="shared" si="3"/>
        <v>0</v>
      </c>
      <c r="Q17" s="10">
        <f t="shared" si="4"/>
        <v>0</v>
      </c>
      <c r="R17" s="10">
        <f t="shared" si="5"/>
        <v>0</v>
      </c>
      <c r="S17" s="10">
        <f t="shared" si="6"/>
        <v>0</v>
      </c>
      <c r="T17" s="10">
        <f t="shared" si="7"/>
        <v>0</v>
      </c>
      <c r="U17" s="10">
        <f t="shared" si="8"/>
        <v>0</v>
      </c>
      <c r="V17" s="10">
        <f t="shared" si="9"/>
        <v>0</v>
      </c>
      <c r="W17" s="10">
        <f t="shared" si="10"/>
        <v>0</v>
      </c>
      <c r="X17" s="10">
        <f>IF(I17="",0,INT(MID(I17,3,1)))</f>
        <v>0</v>
      </c>
      <c r="Y17" s="10">
        <f>IF(J17="",0,INT(MID(J17,1,1)))</f>
        <v>0</v>
      </c>
      <c r="Z17" s="10">
        <f t="shared" si="11"/>
        <v>0</v>
      </c>
    </row>
    <row r="18" spans="2:29" ht="18" customHeight="1" x14ac:dyDescent="0.2">
      <c r="B18" s="145"/>
      <c r="C18" s="64" t="s">
        <v>15</v>
      </c>
      <c r="D18" s="120" t="s">
        <v>90</v>
      </c>
      <c r="E18" s="56" t="str">
        <f>IF(G16="","",MID(G16,3,1)&amp;"－"&amp;MID(G16,1,1)&amp;MID(G16,4,4))</f>
        <v/>
      </c>
      <c r="F18" s="66"/>
      <c r="G18" s="67"/>
      <c r="H18" s="55"/>
      <c r="I18" s="55"/>
      <c r="J18" s="55"/>
      <c r="K18" s="16" t="str">
        <f t="shared" si="0"/>
        <v/>
      </c>
      <c r="L18" s="65"/>
      <c r="M18" s="20" t="str">
        <f t="shared" si="1"/>
        <v/>
      </c>
      <c r="O18" s="10">
        <f t="shared" si="2"/>
        <v>0</v>
      </c>
      <c r="P18" s="10">
        <f t="shared" si="3"/>
        <v>0</v>
      </c>
      <c r="Q18" s="10">
        <f t="shared" si="4"/>
        <v>0</v>
      </c>
      <c r="R18" s="10">
        <f t="shared" si="5"/>
        <v>0</v>
      </c>
      <c r="S18" s="10">
        <f t="shared" si="6"/>
        <v>0</v>
      </c>
      <c r="T18" s="10">
        <f t="shared" si="7"/>
        <v>0</v>
      </c>
      <c r="U18" s="10">
        <f t="shared" si="8"/>
        <v>0</v>
      </c>
      <c r="V18" s="10">
        <f t="shared" si="9"/>
        <v>0</v>
      </c>
      <c r="W18" s="10">
        <f t="shared" si="10"/>
        <v>0</v>
      </c>
      <c r="X18" s="10">
        <f>IF(I18="",0,INT(MID(I18,3,1)))</f>
        <v>0</v>
      </c>
      <c r="Y18" s="10">
        <f>IF(J18="",0,INT(MID(J18,1,1)))</f>
        <v>0</v>
      </c>
      <c r="Z18" s="10">
        <f t="shared" si="11"/>
        <v>0</v>
      </c>
    </row>
    <row r="19" spans="2:29" ht="18" customHeight="1" x14ac:dyDescent="0.2">
      <c r="B19" s="145"/>
      <c r="C19" s="64" t="s">
        <v>17</v>
      </c>
      <c r="D19" s="81" t="s">
        <v>89</v>
      </c>
      <c r="E19" s="56" t="str">
        <f>IF(H16="","",MID(H16,3,1)&amp;"－"&amp;MID(H16,1,1)&amp;MID(H16,4,4))</f>
        <v/>
      </c>
      <c r="F19" s="56" t="str">
        <f>IF(H17="","",MID(H17,3,1)&amp;"－"&amp;MID(H17,1,1)&amp;MID(H17,4,4))</f>
        <v/>
      </c>
      <c r="G19" s="56" t="str">
        <f>IF(H18="","",MID(H18,3,1)&amp;"－"&amp;MID(H18,1,1)&amp;MID(H18,4,4))</f>
        <v/>
      </c>
      <c r="H19" s="68"/>
      <c r="I19" s="68"/>
      <c r="J19" s="55"/>
      <c r="K19" s="16" t="str">
        <f t="shared" si="0"/>
        <v/>
      </c>
      <c r="L19" s="65"/>
      <c r="M19" s="20" t="str">
        <f t="shared" si="1"/>
        <v/>
      </c>
      <c r="O19" s="10">
        <f t="shared" si="2"/>
        <v>0</v>
      </c>
      <c r="P19" s="10">
        <f t="shared" si="3"/>
        <v>0</v>
      </c>
      <c r="Q19" s="10">
        <f t="shared" si="4"/>
        <v>0</v>
      </c>
      <c r="R19" s="10">
        <f t="shared" si="5"/>
        <v>0</v>
      </c>
      <c r="S19" s="10">
        <f t="shared" si="6"/>
        <v>0</v>
      </c>
      <c r="T19" s="10">
        <f t="shared" si="7"/>
        <v>0</v>
      </c>
      <c r="U19" s="10">
        <f t="shared" si="8"/>
        <v>0</v>
      </c>
      <c r="V19" s="10">
        <f t="shared" si="9"/>
        <v>0</v>
      </c>
      <c r="W19" s="10">
        <f t="shared" si="10"/>
        <v>0</v>
      </c>
      <c r="X19" s="10">
        <f>IF(I19="",0,INT(MID(I19,3,1)))</f>
        <v>0</v>
      </c>
      <c r="Y19" s="10">
        <f>IF(J19="",0,INT(MID(J19,1,1)))</f>
        <v>0</v>
      </c>
      <c r="Z19" s="10">
        <f t="shared" si="11"/>
        <v>0</v>
      </c>
    </row>
    <row r="20" spans="2:29" ht="18" customHeight="1" x14ac:dyDescent="0.2">
      <c r="B20" s="145"/>
      <c r="C20" s="64" t="s">
        <v>18</v>
      </c>
      <c r="D20" s="120" t="s">
        <v>91</v>
      </c>
      <c r="E20" s="56" t="str">
        <f>IF(I16="","",MID(I16,3,1)&amp;"－"&amp;MID(I16,1,1)&amp;MID(I16,4,4))</f>
        <v/>
      </c>
      <c r="F20" s="56" t="str">
        <f>IF(I17="","",MID(I17,3,1)&amp;"－"&amp;MID(I17,1,1)&amp;MID(I17,4,4))</f>
        <v/>
      </c>
      <c r="G20" s="56" t="str">
        <f>IF(I18="","",MID(I18,3,1)&amp;"－"&amp;MID(I18,1,1)&amp;MID(I18,4,4))</f>
        <v/>
      </c>
      <c r="H20" s="67"/>
      <c r="I20" s="67"/>
      <c r="J20" s="55"/>
      <c r="K20" s="16" t="str">
        <f t="shared" si="0"/>
        <v/>
      </c>
      <c r="L20" s="65"/>
      <c r="M20" s="20" t="str">
        <f t="shared" si="1"/>
        <v/>
      </c>
      <c r="O20" s="10">
        <f t="shared" si="2"/>
        <v>0</v>
      </c>
      <c r="P20" s="10">
        <f t="shared" si="3"/>
        <v>0</v>
      </c>
      <c r="Q20" s="10">
        <f t="shared" si="4"/>
        <v>0</v>
      </c>
      <c r="R20" s="10">
        <f t="shared" si="5"/>
        <v>0</v>
      </c>
      <c r="S20" s="10">
        <f t="shared" si="6"/>
        <v>0</v>
      </c>
      <c r="T20" s="10">
        <f t="shared" si="7"/>
        <v>0</v>
      </c>
      <c r="U20" s="10">
        <f t="shared" si="8"/>
        <v>0</v>
      </c>
      <c r="V20" s="10">
        <f t="shared" si="9"/>
        <v>0</v>
      </c>
      <c r="W20" s="10">
        <f t="shared" si="10"/>
        <v>0</v>
      </c>
      <c r="X20" s="10">
        <f>IF(I20="",0,INT(MID(I20,3,1)))</f>
        <v>0</v>
      </c>
      <c r="Y20" s="10">
        <f>IF(J20="",0,INT(MID(J20,1,1)))</f>
        <v>0</v>
      </c>
      <c r="Z20" s="10">
        <f t="shared" si="11"/>
        <v>0</v>
      </c>
    </row>
    <row r="21" spans="2:29" ht="18" customHeight="1" thickBot="1" x14ac:dyDescent="0.25">
      <c r="B21" s="146"/>
      <c r="C21" s="125" t="s">
        <v>19</v>
      </c>
      <c r="D21" s="131" t="s">
        <v>92</v>
      </c>
      <c r="E21" s="123"/>
      <c r="F21" s="126" t="str">
        <f>IF(J17="","",MID(J17,3,1)&amp;"－"&amp;MID(J17,1,1)&amp;MID(J17,4,4))</f>
        <v/>
      </c>
      <c r="G21" s="126" t="str">
        <f>IF(J18="","",MID(J18,3,1)&amp;"－"&amp;MID(J18,1,1)&amp;MID(J18,4,4))</f>
        <v/>
      </c>
      <c r="H21" s="126" t="str">
        <f>IF(J19="","",MID(J19,3,1)&amp;"－"&amp;MID(J19,1,1)&amp;MID(J19,4,4))</f>
        <v/>
      </c>
      <c r="I21" s="126" t="str">
        <f>IF(J20="","",MID(J20,3,1)&amp;"－"&amp;MID(J20,1,1)&amp;MID(J20,4,4))</f>
        <v/>
      </c>
      <c r="J21" s="127"/>
      <c r="K21" s="17" t="str">
        <f t="shared" si="0"/>
        <v/>
      </c>
      <c r="L21" s="128"/>
      <c r="M21" s="20" t="str">
        <f t="shared" si="1"/>
        <v/>
      </c>
      <c r="O21" s="10">
        <f t="shared" si="2"/>
        <v>0</v>
      </c>
      <c r="P21" s="10">
        <f t="shared" si="3"/>
        <v>0</v>
      </c>
      <c r="Q21" s="10">
        <f t="shared" si="4"/>
        <v>0</v>
      </c>
      <c r="R21" s="10">
        <f t="shared" si="5"/>
        <v>0</v>
      </c>
      <c r="S21" s="10">
        <f t="shared" si="6"/>
        <v>0</v>
      </c>
      <c r="T21" s="10">
        <f t="shared" si="7"/>
        <v>0</v>
      </c>
      <c r="U21" s="10">
        <f t="shared" si="8"/>
        <v>0</v>
      </c>
      <c r="V21" s="10">
        <f t="shared" si="9"/>
        <v>0</v>
      </c>
      <c r="W21" s="10">
        <f t="shared" si="10"/>
        <v>0</v>
      </c>
      <c r="X21" s="10">
        <f>IF(I21="",0,INT(MID(I21,3,1)))</f>
        <v>0</v>
      </c>
      <c r="Y21" s="10">
        <f>IF(J21="",0,INT(MID(J21,1,1)))</f>
        <v>0</v>
      </c>
      <c r="Z21" s="10">
        <f t="shared" si="11"/>
        <v>0</v>
      </c>
    </row>
    <row r="22" spans="2:29" ht="18" customHeight="1" x14ac:dyDescent="0.2"/>
    <row r="23" spans="2:29" ht="18" customHeight="1" x14ac:dyDescent="0.2"/>
    <row r="24" spans="2:29" ht="18" hidden="1" customHeight="1" thickBot="1" x14ac:dyDescent="0.25">
      <c r="B24" s="133" t="s">
        <v>11</v>
      </c>
      <c r="C24" s="134"/>
      <c r="D24" s="134"/>
      <c r="E24" s="61">
        <f>D25</f>
        <v>0</v>
      </c>
      <c r="F24" s="61">
        <f>D26</f>
        <v>0</v>
      </c>
      <c r="G24" s="61">
        <f>D27</f>
        <v>0</v>
      </c>
      <c r="H24" s="61">
        <f>D28</f>
        <v>0</v>
      </c>
      <c r="I24" s="61">
        <f>D29</f>
        <v>0</v>
      </c>
      <c r="J24" s="61">
        <f>D30</f>
        <v>0</v>
      </c>
      <c r="K24" s="61">
        <f>D31</f>
        <v>0</v>
      </c>
      <c r="L24" s="18" t="s">
        <v>3</v>
      </c>
      <c r="M24" s="19" t="s">
        <v>4</v>
      </c>
    </row>
    <row r="25" spans="2:29" ht="18" hidden="1" customHeight="1" thickTop="1" x14ac:dyDescent="0.2">
      <c r="B25" s="135" t="s">
        <v>12</v>
      </c>
      <c r="C25" s="62" t="s">
        <v>13</v>
      </c>
      <c r="D25" s="79"/>
      <c r="E25" s="69"/>
      <c r="F25" s="92"/>
      <c r="G25" s="92"/>
      <c r="H25" s="55"/>
      <c r="I25" s="55"/>
      <c r="J25" s="91"/>
      <c r="K25" s="91"/>
      <c r="L25" s="15" t="str">
        <f t="shared" ref="L25:L31" si="12">IF(AND(E25="",F25="",G25="",H25="",I25="",J25="",K25=""),"",IF(P25&gt;1,1,0)+IF(R25&gt;1,1,0)+IF(T25&gt;1,1,0)+IF(V25&gt;1,1,0)+IF(X25&gt;1,1,0)+IF(Z25&gt;1,1,0)+IF(AB25&gt;1,1,0)&amp;"-"&amp;IF(Q25&gt;1,1,0)+IF(S25&gt;1,1,0)+IF(U25&gt;1,1,0)+IF(W25&gt;1,1,0)+IF(Y25&gt;1,1,0)+IF(AA25&gt;1,1,0)+IF(AC25&gt;1,1,0)&amp;"("&amp;P25+R25+T25+V25+X25+Z25+AB25&amp;"-"&amp;Q25+S25+U25+W25+Y25+AA25+AC25&amp;")")</f>
        <v/>
      </c>
      <c r="M25" s="63"/>
      <c r="N25" s="20" t="str">
        <f t="shared" ref="N25:N30" si="13">IF(M25="","",IF(M25&lt;3,"○昇格",IF(M25&gt;2,"残留")))</f>
        <v/>
      </c>
      <c r="P25" s="10">
        <f t="shared" ref="P25:P31" si="14">IF(E25="",0,INT(MID(E25,1,1)))</f>
        <v>0</v>
      </c>
      <c r="Q25" s="10">
        <f t="shared" ref="Q25:Q31" si="15">IF(E25="",0,INT(MID(E25,3,1)))</f>
        <v>0</v>
      </c>
      <c r="R25" s="10">
        <f t="shared" ref="R25:R30" si="16">IF(F25="",0,INT(MID(F25,1,1)))</f>
        <v>0</v>
      </c>
      <c r="S25" s="10">
        <f t="shared" ref="S25:S30" si="17">IF(F25="",0,INT(MID(F25,3,1)))</f>
        <v>0</v>
      </c>
      <c r="T25" s="10">
        <f t="shared" ref="T25:T30" si="18">IF(G25="",0,INT(MID(G25,1,1)))</f>
        <v>0</v>
      </c>
      <c r="U25" s="10">
        <f t="shared" ref="U25:U30" si="19">IF(G25="",0,INT(MID(G25,3,1)))</f>
        <v>0</v>
      </c>
      <c r="V25" s="10">
        <f t="shared" ref="V25:V30" si="20">IF(H25="",0,INT(MID(H25,1,1)))</f>
        <v>0</v>
      </c>
      <c r="W25" s="10">
        <f t="shared" ref="W25:W30" si="21">IF(H25="",0,INT(MID(H25,3,1)))</f>
        <v>0</v>
      </c>
      <c r="X25" s="10">
        <f t="shared" ref="X25:X30" si="22">IF(I25="",0,INT(MID(I25,1,1)))</f>
        <v>0</v>
      </c>
      <c r="Y25" s="10">
        <f t="shared" ref="Y25:Y31" si="23">IF(I25="",0,INT(MID(I25,3,1)))</f>
        <v>0</v>
      </c>
      <c r="Z25" s="10">
        <f t="shared" ref="Z25:Z31" si="24">IF(J25="",0,INT(MID(J25,1,1)))</f>
        <v>0</v>
      </c>
      <c r="AA25" s="10">
        <f t="shared" ref="AA25:AA30" si="25">IF(J25="",0,INT(MID(J25,3,1)))</f>
        <v>0</v>
      </c>
      <c r="AB25" s="10">
        <f t="shared" ref="AB25:AB31" si="26">IF(K25="",0,INT(MID(K25,1,1)))</f>
        <v>0</v>
      </c>
      <c r="AC25" s="10">
        <f t="shared" ref="AC25:AC31" si="27">IF(K25="",0,INT(MID(K25,3,1)))</f>
        <v>0</v>
      </c>
    </row>
    <row r="26" spans="2:29" ht="18" hidden="1" customHeight="1" x14ac:dyDescent="0.2">
      <c r="B26" s="136"/>
      <c r="C26" s="64" t="s">
        <v>14</v>
      </c>
      <c r="D26" s="81"/>
      <c r="E26" s="93"/>
      <c r="F26" s="66"/>
      <c r="G26" s="108"/>
      <c r="H26" s="92"/>
      <c r="I26" s="55"/>
      <c r="J26" s="55"/>
      <c r="K26" s="55"/>
      <c r="L26" s="16" t="str">
        <f t="shared" si="12"/>
        <v/>
      </c>
      <c r="M26" s="65"/>
      <c r="N26" s="20" t="str">
        <f t="shared" si="13"/>
        <v/>
      </c>
      <c r="P26" s="10">
        <f t="shared" si="14"/>
        <v>0</v>
      </c>
      <c r="Q26" s="10">
        <f t="shared" si="15"/>
        <v>0</v>
      </c>
      <c r="R26" s="10">
        <f t="shared" si="16"/>
        <v>0</v>
      </c>
      <c r="S26" s="10">
        <f t="shared" si="17"/>
        <v>0</v>
      </c>
      <c r="T26" s="10">
        <f t="shared" si="18"/>
        <v>0</v>
      </c>
      <c r="U26" s="10">
        <f t="shared" si="19"/>
        <v>0</v>
      </c>
      <c r="V26" s="10">
        <f t="shared" si="20"/>
        <v>0</v>
      </c>
      <c r="W26" s="10">
        <f t="shared" si="21"/>
        <v>0</v>
      </c>
      <c r="X26" s="10">
        <f t="shared" si="22"/>
        <v>0</v>
      </c>
      <c r="Y26" s="10">
        <f t="shared" si="23"/>
        <v>0</v>
      </c>
      <c r="Z26" s="10">
        <f t="shared" si="24"/>
        <v>0</v>
      </c>
      <c r="AA26" s="10">
        <f t="shared" si="25"/>
        <v>0</v>
      </c>
      <c r="AB26" s="10">
        <f t="shared" si="26"/>
        <v>0</v>
      </c>
      <c r="AC26" s="10">
        <f t="shared" si="27"/>
        <v>0</v>
      </c>
    </row>
    <row r="27" spans="2:29" ht="18" hidden="1" customHeight="1" x14ac:dyDescent="0.2">
      <c r="B27" s="136"/>
      <c r="C27" s="64" t="s">
        <v>15</v>
      </c>
      <c r="D27" s="120"/>
      <c r="E27" s="93"/>
      <c r="F27" s="56" t="str">
        <f>IF(G26="","",MID(G26,3,1)&amp;"－"&amp;MID(G26,1,1)&amp;MID(G26,4,4))</f>
        <v/>
      </c>
      <c r="G27" s="67"/>
      <c r="H27" s="55"/>
      <c r="I27" s="92"/>
      <c r="J27" s="55"/>
      <c r="K27" s="55"/>
      <c r="L27" s="16" t="str">
        <f t="shared" si="12"/>
        <v/>
      </c>
      <c r="M27" s="65"/>
      <c r="N27" s="20" t="str">
        <f t="shared" si="13"/>
        <v/>
      </c>
      <c r="P27" s="10">
        <f t="shared" si="14"/>
        <v>0</v>
      </c>
      <c r="Q27" s="10">
        <f t="shared" si="15"/>
        <v>0</v>
      </c>
      <c r="R27" s="10">
        <f t="shared" si="16"/>
        <v>0</v>
      </c>
      <c r="S27" s="10">
        <f t="shared" si="17"/>
        <v>0</v>
      </c>
      <c r="T27" s="10">
        <f t="shared" si="18"/>
        <v>0</v>
      </c>
      <c r="U27" s="10">
        <f t="shared" si="19"/>
        <v>0</v>
      </c>
      <c r="V27" s="10">
        <f t="shared" si="20"/>
        <v>0</v>
      </c>
      <c r="W27" s="10">
        <f t="shared" si="21"/>
        <v>0</v>
      </c>
      <c r="X27" s="10">
        <f t="shared" si="22"/>
        <v>0</v>
      </c>
      <c r="Y27" s="10">
        <f t="shared" si="23"/>
        <v>0</v>
      </c>
      <c r="Z27" s="10">
        <f t="shared" si="24"/>
        <v>0</v>
      </c>
      <c r="AA27" s="10">
        <f t="shared" si="25"/>
        <v>0</v>
      </c>
      <c r="AB27" s="10">
        <f t="shared" si="26"/>
        <v>0</v>
      </c>
      <c r="AC27" s="10">
        <f t="shared" si="27"/>
        <v>0</v>
      </c>
    </row>
    <row r="28" spans="2:29" ht="18" hidden="1" customHeight="1" x14ac:dyDescent="0.2">
      <c r="B28" s="136"/>
      <c r="C28" s="64" t="s">
        <v>17</v>
      </c>
      <c r="D28" s="120"/>
      <c r="E28" s="56" t="str">
        <f>IF(H25="","",MID(H25,3,1)&amp;"－"&amp;MID(H25,1,1)&amp;MID(H25,4,4))</f>
        <v/>
      </c>
      <c r="F28" s="93"/>
      <c r="G28" s="56" t="str">
        <f>IF(H27="","",MID(H27,3,1)&amp;"－"&amp;MID(H27,1,1)&amp;MID(H27,4,4))</f>
        <v/>
      </c>
      <c r="H28" s="68"/>
      <c r="I28" s="109"/>
      <c r="J28" s="92"/>
      <c r="K28" s="55"/>
      <c r="L28" s="16" t="str">
        <f t="shared" si="12"/>
        <v/>
      </c>
      <c r="M28" s="65"/>
      <c r="N28" s="20" t="str">
        <f t="shared" si="13"/>
        <v/>
      </c>
      <c r="P28" s="10">
        <f t="shared" si="14"/>
        <v>0</v>
      </c>
      <c r="Q28" s="10">
        <f t="shared" si="15"/>
        <v>0</v>
      </c>
      <c r="R28" s="10">
        <f t="shared" si="16"/>
        <v>0</v>
      </c>
      <c r="S28" s="10">
        <f t="shared" si="17"/>
        <v>0</v>
      </c>
      <c r="T28" s="10">
        <f t="shared" si="18"/>
        <v>0</v>
      </c>
      <c r="U28" s="10">
        <f t="shared" si="19"/>
        <v>0</v>
      </c>
      <c r="V28" s="10">
        <f t="shared" si="20"/>
        <v>0</v>
      </c>
      <c r="W28" s="10">
        <f t="shared" si="21"/>
        <v>0</v>
      </c>
      <c r="X28" s="10">
        <f t="shared" si="22"/>
        <v>0</v>
      </c>
      <c r="Y28" s="10">
        <f t="shared" si="23"/>
        <v>0</v>
      </c>
      <c r="Z28" s="10">
        <f t="shared" si="24"/>
        <v>0</v>
      </c>
      <c r="AA28" s="10">
        <f t="shared" si="25"/>
        <v>0</v>
      </c>
      <c r="AB28" s="10">
        <f t="shared" si="26"/>
        <v>0</v>
      </c>
      <c r="AC28" s="10">
        <f t="shared" si="27"/>
        <v>0</v>
      </c>
    </row>
    <row r="29" spans="2:29" ht="18" hidden="1" customHeight="1" x14ac:dyDescent="0.2">
      <c r="B29" s="136"/>
      <c r="C29" s="64" t="s">
        <v>18</v>
      </c>
      <c r="D29" s="81"/>
      <c r="E29" s="56" t="str">
        <f>IF(I25="","",MID(I25,3,1)&amp;"－"&amp;MID(I25,1,1)&amp;MID(I25,4,4))</f>
        <v/>
      </c>
      <c r="F29" s="56" t="str">
        <f>IF(I26="","",MID(I26,3,1)&amp;"－"&amp;MID(I26,1,1)&amp;MID(I26,4,4))</f>
        <v/>
      </c>
      <c r="G29" s="93"/>
      <c r="H29" s="56" t="str">
        <f>IF(I28="","",MID(I28,3,1)&amp;"－"&amp;MID(I28,1,1)&amp;MID(I28,4,4))</f>
        <v/>
      </c>
      <c r="I29" s="67"/>
      <c r="J29" s="55"/>
      <c r="K29" s="92"/>
      <c r="L29" s="16" t="str">
        <f t="shared" si="12"/>
        <v/>
      </c>
      <c r="M29" s="65"/>
      <c r="N29" s="20" t="str">
        <f t="shared" si="13"/>
        <v/>
      </c>
      <c r="P29" s="10">
        <f t="shared" si="14"/>
        <v>0</v>
      </c>
      <c r="Q29" s="10">
        <f t="shared" si="15"/>
        <v>0</v>
      </c>
      <c r="R29" s="10">
        <f t="shared" si="16"/>
        <v>0</v>
      </c>
      <c r="S29" s="10">
        <f t="shared" si="17"/>
        <v>0</v>
      </c>
      <c r="T29" s="10">
        <f t="shared" si="18"/>
        <v>0</v>
      </c>
      <c r="U29" s="10">
        <f t="shared" si="19"/>
        <v>0</v>
      </c>
      <c r="V29" s="10">
        <f t="shared" si="20"/>
        <v>0</v>
      </c>
      <c r="W29" s="10">
        <f t="shared" si="21"/>
        <v>0</v>
      </c>
      <c r="X29" s="10">
        <f t="shared" si="22"/>
        <v>0</v>
      </c>
      <c r="Y29" s="10">
        <f t="shared" si="23"/>
        <v>0</v>
      </c>
      <c r="Z29" s="10">
        <f t="shared" si="24"/>
        <v>0</v>
      </c>
      <c r="AA29" s="10">
        <f t="shared" si="25"/>
        <v>0</v>
      </c>
      <c r="AB29" s="10">
        <f t="shared" si="26"/>
        <v>0</v>
      </c>
      <c r="AC29" s="10">
        <f t="shared" si="27"/>
        <v>0</v>
      </c>
    </row>
    <row r="30" spans="2:29" ht="18" hidden="1" customHeight="1" x14ac:dyDescent="0.2">
      <c r="B30" s="136"/>
      <c r="C30" s="38" t="s">
        <v>19</v>
      </c>
      <c r="D30" s="121"/>
      <c r="E30" s="56" t="str">
        <f>IF(J25="","",MID(J25,3,1)&amp;"－"&amp;MID(J25,1,1)&amp;MID(J25,4,4))</f>
        <v/>
      </c>
      <c r="F30" s="56" t="str">
        <f>IF(J26="","",MID(J26,3,1)&amp;"－"&amp;MID(J26,1,1)&amp;MID(J26,4,4))</f>
        <v/>
      </c>
      <c r="G30" s="56" t="str">
        <f>IF(J27="","",MID(J27,3,1)&amp;"－"&amp;MID(J27,1,1)&amp;MID(J27,4,4))</f>
        <v/>
      </c>
      <c r="H30" s="93"/>
      <c r="I30" s="56" t="str">
        <f>IF(J29="","",MID(J29,3,1)&amp;"－"&amp;MID(J29,1,1)&amp;MID(J29,4,4))</f>
        <v/>
      </c>
      <c r="J30" s="67"/>
      <c r="K30" s="67"/>
      <c r="L30" s="16" t="str">
        <f t="shared" si="12"/>
        <v/>
      </c>
      <c r="M30" s="112"/>
      <c r="N30" s="20" t="str">
        <f t="shared" si="13"/>
        <v/>
      </c>
      <c r="P30" s="10">
        <f t="shared" si="14"/>
        <v>0</v>
      </c>
      <c r="Q30" s="10">
        <f t="shared" si="15"/>
        <v>0</v>
      </c>
      <c r="R30" s="10">
        <f t="shared" si="16"/>
        <v>0</v>
      </c>
      <c r="S30" s="10">
        <f t="shared" si="17"/>
        <v>0</v>
      </c>
      <c r="T30" s="10">
        <f t="shared" si="18"/>
        <v>0</v>
      </c>
      <c r="U30" s="10">
        <f t="shared" si="19"/>
        <v>0</v>
      </c>
      <c r="V30" s="10">
        <f t="shared" si="20"/>
        <v>0</v>
      </c>
      <c r="W30" s="10">
        <f t="shared" si="21"/>
        <v>0</v>
      </c>
      <c r="X30" s="10">
        <f t="shared" si="22"/>
        <v>0</v>
      </c>
      <c r="Y30" s="10">
        <f t="shared" si="23"/>
        <v>0</v>
      </c>
      <c r="Z30" s="10">
        <f t="shared" si="24"/>
        <v>0</v>
      </c>
      <c r="AA30" s="10">
        <f t="shared" si="25"/>
        <v>0</v>
      </c>
      <c r="AB30" s="10">
        <f t="shared" si="26"/>
        <v>0</v>
      </c>
      <c r="AC30" s="10">
        <f t="shared" si="27"/>
        <v>0</v>
      </c>
    </row>
    <row r="31" spans="2:29" ht="18" hidden="1" customHeight="1" thickBot="1" x14ac:dyDescent="0.25">
      <c r="B31" s="137"/>
      <c r="C31" s="89">
        <v>7</v>
      </c>
      <c r="D31" s="122"/>
      <c r="E31" s="57" t="str">
        <f>IF(K25="","",MID(K25,3,1)&amp;"－"&amp;MID(K25,1,1)&amp;MID(K25,4,4))</f>
        <v/>
      </c>
      <c r="F31" s="57" t="str">
        <f>IF(K26="","",MID(K26,3,1)&amp;"－"&amp;MID(K26,1,1)&amp;MID(K26,4,4))</f>
        <v/>
      </c>
      <c r="G31" s="57" t="str">
        <f>IF(K27="","",MID(K27,3,1)&amp;"－"&amp;MID(K27,1,1)&amp;MID(K27,4,4))</f>
        <v/>
      </c>
      <c r="H31" s="57" t="str">
        <f>IF(K28="","",MID(K28,3,1)&amp;"－"&amp;MID(K28,1,1)&amp;MID(K28,4,4))</f>
        <v/>
      </c>
      <c r="I31" s="107"/>
      <c r="J31" s="94"/>
      <c r="K31" s="95"/>
      <c r="L31" s="87" t="str">
        <f t="shared" si="12"/>
        <v/>
      </c>
      <c r="M31" s="90"/>
      <c r="P31" s="10">
        <f t="shared" si="14"/>
        <v>0</v>
      </c>
      <c r="Q31" s="10">
        <f t="shared" si="15"/>
        <v>0</v>
      </c>
      <c r="R31" s="10">
        <f>IF(F31="",0,INT(MID(F31,1,1)))</f>
        <v>0</v>
      </c>
      <c r="S31" s="10">
        <f>IF(F31="",0,INT(MID(F31,3,1)))</f>
        <v>0</v>
      </c>
      <c r="T31" s="10">
        <f>IF(G31="",0,INT(MID(G31,1,1)))</f>
        <v>0</v>
      </c>
      <c r="U31" s="10">
        <f>IF(G31="",0,INT(MID(G31,3,1)))</f>
        <v>0</v>
      </c>
      <c r="V31" s="10">
        <f>IF(H31="",0,INT(MID(H31,1,1)))</f>
        <v>0</v>
      </c>
      <c r="W31" s="10">
        <f>IF(H31="",0,INT(MID(H31,3,1)))</f>
        <v>0</v>
      </c>
      <c r="X31" s="10">
        <f>IF(I31="",0,INT(MID(I31,1,1)))</f>
        <v>0</v>
      </c>
      <c r="Y31" s="10">
        <f t="shared" si="23"/>
        <v>0</v>
      </c>
      <c r="Z31" s="10">
        <f t="shared" si="24"/>
        <v>0</v>
      </c>
      <c r="AA31" s="10">
        <f>IF(J31="",0,INT(MID(J31,3,1)))</f>
        <v>0</v>
      </c>
      <c r="AB31" s="10">
        <f t="shared" si="26"/>
        <v>0</v>
      </c>
      <c r="AC31" s="10">
        <f t="shared" si="27"/>
        <v>0</v>
      </c>
    </row>
    <row r="33" spans="4:4" x14ac:dyDescent="0.2">
      <c r="D33" s="132"/>
    </row>
  </sheetData>
  <mergeCells count="6">
    <mergeCell ref="B24:D24"/>
    <mergeCell ref="B25:B31"/>
    <mergeCell ref="B6:D6"/>
    <mergeCell ref="B7:B11"/>
    <mergeCell ref="B15:D15"/>
    <mergeCell ref="B16:B21"/>
  </mergeCells>
  <phoneticPr fontId="2"/>
  <conditionalFormatting sqref="C7:D11">
    <cfRule type="expression" dxfId="83" priority="44" stopIfTrue="1">
      <formula>$L7="降格"</formula>
    </cfRule>
  </conditionalFormatting>
  <conditionalFormatting sqref="C27:D30">
    <cfRule type="expression" dxfId="82" priority="26" stopIfTrue="1">
      <formula>AND(#REF!&gt;0,#REF!&lt;3)</formula>
    </cfRule>
  </conditionalFormatting>
  <conditionalFormatting sqref="D18">
    <cfRule type="expression" dxfId="81" priority="1" stopIfTrue="1">
      <formula>AND($L$18&gt;0,$L$18&lt;3)</formula>
    </cfRule>
  </conditionalFormatting>
  <conditionalFormatting sqref="D19">
    <cfRule type="expression" dxfId="80" priority="3" stopIfTrue="1">
      <formula>AND($L$17&gt;0,$L$17&lt;3)</formula>
    </cfRule>
  </conditionalFormatting>
  <conditionalFormatting sqref="D25:D26">
    <cfRule type="expression" dxfId="79" priority="19" stopIfTrue="1">
      <formula>$L25="降格"</formula>
    </cfRule>
  </conditionalFormatting>
  <conditionalFormatting sqref="D26:D29">
    <cfRule type="expression" dxfId="78" priority="18" stopIfTrue="1">
      <formula>AND(#REF!&gt;0,#REF!&lt;3)</formula>
    </cfRule>
  </conditionalFormatting>
  <conditionalFormatting sqref="D33">
    <cfRule type="expression" dxfId="77" priority="4" stopIfTrue="1">
      <formula>AND($L$18&gt;0,$L$18&lt;3)</formula>
    </cfRule>
  </conditionalFormatting>
  <conditionalFormatting sqref="J7:M11">
    <cfRule type="expression" dxfId="76" priority="58" stopIfTrue="1">
      <formula>$L7="降格"</formula>
    </cfRule>
  </conditionalFormatting>
  <conditionalFormatting sqref="K16">
    <cfRule type="expression" dxfId="75" priority="14" stopIfTrue="1">
      <formula>$L16="降格"</formula>
    </cfRule>
  </conditionalFormatting>
  <conditionalFormatting sqref="K31">
    <cfRule type="expression" dxfId="74" priority="22" stopIfTrue="1">
      <formula>$L31="降格"</formula>
    </cfRule>
  </conditionalFormatting>
  <conditionalFormatting sqref="K16:M16 C16:D16">
    <cfRule type="expression" dxfId="73" priority="8" stopIfTrue="1">
      <formula>AND($L$15&gt;0,$L$15&lt;3)</formula>
    </cfRule>
  </conditionalFormatting>
  <conditionalFormatting sqref="K17:M17 C17:D17">
    <cfRule type="expression" dxfId="72" priority="9" stopIfTrue="1">
      <formula>AND($L$16&gt;0,$L$16&lt;3)</formula>
    </cfRule>
  </conditionalFormatting>
  <conditionalFormatting sqref="K18:M18 C18">
    <cfRule type="expression" dxfId="71" priority="10" stopIfTrue="1">
      <formula>AND($L$17&gt;0,$L$17&lt;3)</formula>
    </cfRule>
  </conditionalFormatting>
  <conditionalFormatting sqref="K19:M19 C19">
    <cfRule type="expression" dxfId="70" priority="11" stopIfTrue="1">
      <formula>AND($L$18&gt;0,$L$18&lt;3)</formula>
    </cfRule>
  </conditionalFormatting>
  <conditionalFormatting sqref="K20:M20 C20:D20">
    <cfRule type="expression" dxfId="69" priority="12" stopIfTrue="1">
      <formula>AND($L$19&gt;0,$L$19&lt;3)</formula>
    </cfRule>
  </conditionalFormatting>
  <conditionalFormatting sqref="K21:M21 C21:D21">
    <cfRule type="expression" dxfId="68" priority="13" stopIfTrue="1">
      <formula>AND($L$20&gt;0,$L$20&lt;3)</formula>
    </cfRule>
  </conditionalFormatting>
  <conditionalFormatting sqref="L16:L21">
    <cfRule type="cellIs" dxfId="67" priority="7" stopIfTrue="1" operator="between">
      <formula>1</formula>
      <formula>2</formula>
    </cfRule>
  </conditionalFormatting>
  <conditionalFormatting sqref="L25:L31">
    <cfRule type="expression" dxfId="66" priority="23" stopIfTrue="1">
      <formula>$M25="降格"</formula>
    </cfRule>
  </conditionalFormatting>
  <conditionalFormatting sqref="L26:L31">
    <cfRule type="expression" dxfId="65" priority="20" stopIfTrue="1">
      <formula>AND(#REF!&gt;0,#REF!&lt;3)</formula>
    </cfRule>
  </conditionalFormatting>
  <conditionalFormatting sqref="L25:N25 C25:C26">
    <cfRule type="expression" dxfId="64" priority="24" stopIfTrue="1">
      <formula>AND(#REF!&gt;0,#REF!&lt;3)</formula>
    </cfRule>
  </conditionalFormatting>
  <conditionalFormatting sqref="M16:M21">
    <cfRule type="expression" dxfId="63" priority="5" stopIfTrue="1">
      <formula>$L16="○昇格"</formula>
    </cfRule>
    <cfRule type="expression" dxfId="62" priority="6" stopIfTrue="1">
      <formula>$L16="降格"</formula>
    </cfRule>
  </conditionalFormatting>
  <conditionalFormatting sqref="M25:M30">
    <cfRule type="cellIs" dxfId="61" priority="21" stopIfTrue="1" operator="between">
      <formula>1</formula>
      <formula>2</formula>
    </cfRule>
  </conditionalFormatting>
  <conditionalFormatting sqref="M26:N30">
    <cfRule type="expression" dxfId="60" priority="25" stopIfTrue="1">
      <formula>AND(#REF!&gt;0,#REF!&lt;3)</formula>
    </cfRule>
  </conditionalFormatting>
  <conditionalFormatting sqref="N25:N30">
    <cfRule type="expression" dxfId="59" priority="27" stopIfTrue="1">
      <formula>$M25="○昇格"</formula>
    </cfRule>
    <cfRule type="expression" dxfId="58" priority="28" stopIfTrue="1">
      <formula>$M25="降格"</formula>
    </cfRule>
  </conditionalFormatting>
  <dataValidations count="4">
    <dataValidation type="list" allowBlank="1" showInputMessage="1" showErrorMessage="1" sqref="M25:M30 L16:L21 JH16:JH21 TD16:TD21 ACZ16:ACZ21 AMV16:AMV21 AWR16:AWR21 BGN16:BGN21 BQJ16:BQJ21 CAF16:CAF21 CKB16:CKB21 CTX16:CTX21 DDT16:DDT21 DNP16:DNP21 DXL16:DXL21 EHH16:EHH21 ERD16:ERD21 FAZ16:FAZ21 FKV16:FKV21 FUR16:FUR21 GEN16:GEN21 GOJ16:GOJ21 GYF16:GYF21 HIB16:HIB21 HRX16:HRX21 IBT16:IBT21 ILP16:ILP21 IVL16:IVL21 JFH16:JFH21 JPD16:JPD21 JYZ16:JYZ21 KIV16:KIV21 KSR16:KSR21 LCN16:LCN21 LMJ16:LMJ21 LWF16:LWF21 MGB16:MGB21 MPX16:MPX21 MZT16:MZT21 NJP16:NJP21 NTL16:NTL21 ODH16:ODH21 OND16:OND21 OWZ16:OWZ21 PGV16:PGV21 PQR16:PQR21 QAN16:QAN21 QKJ16:QKJ21 QUF16:QUF21 REB16:REB21 RNX16:RNX21 RXT16:RXT21 SHP16:SHP21 SRL16:SRL21 TBH16:TBH21 TLD16:TLD21 TUZ16:TUZ21 UEV16:UEV21 UOR16:UOR21 UYN16:UYN21 VIJ16:VIJ21 VSF16:VSF21 WCB16:WCB21 WLX16:WLX21 WVT16:WVT21" xr:uid="{C42EFD2F-45DD-4C6C-949C-3133120EA2E4}">
      <formula1>"1,2,3,4,5,6,7"</formula1>
    </dataValidation>
    <dataValidation type="list" showInputMessage="1" showErrorMessage="1" sqref="K7:K11" xr:uid="{02961C45-8CE7-4BDF-B858-0EFC8CD52415}">
      <formula1>"1,2,3,4,5"</formula1>
    </dataValidation>
    <dataValidation type="list" showInputMessage="1" showErrorMessage="1" sqref="H9:I9 I10 G8:I8" xr:uid="{861E0602-13D9-4A24-A4C5-5DF07785DFDD}">
      <formula1>"３－０（ＷＯ),３－０,２－１,１－２,０－３,０－３（ＷＯ）"</formula1>
    </dataValidation>
    <dataValidation type="list" allowBlank="1" showInputMessage="1" showErrorMessage="1" sqref="F7:I7 I25:I26 J25:J27 G26 K25:K28 H27 J29 I28 H25 F16:I16 JB16:JE16 SX16:TA16 ACT16:ACW16 AMP16:AMS16 AWL16:AWO16 BGH16:BGK16 BQD16:BQG16 BZZ16:CAC16 CJV16:CJY16 CTR16:CTU16 DDN16:DDQ16 DNJ16:DNM16 DXF16:DXI16 EHB16:EHE16 EQX16:ERA16 FAT16:FAW16 FKP16:FKS16 FUL16:FUO16 GEH16:GEK16 GOD16:GOG16 GXZ16:GYC16 HHV16:HHY16 HRR16:HRU16 IBN16:IBQ16 ILJ16:ILM16 IVF16:IVI16 JFB16:JFE16 JOX16:JPA16 JYT16:JYW16 KIP16:KIS16 KSL16:KSO16 LCH16:LCK16 LMD16:LMG16 LVZ16:LWC16 MFV16:MFY16 MPR16:MPU16 MZN16:MZQ16 NJJ16:NJM16 NTF16:NTI16 ODB16:ODE16 OMX16:ONA16 OWT16:OWW16 PGP16:PGS16 PQL16:PQO16 QAH16:QAK16 QKD16:QKG16 QTZ16:QUC16 RDV16:RDY16 RNR16:RNU16 RXN16:RXQ16 SHJ16:SHM16 SRF16:SRI16 TBB16:TBE16 TKX16:TLA16 TUT16:TUW16 UEP16:UES16 UOL16:UOO16 UYH16:UYK16 VID16:VIG16 VRZ16:VSC16 WBV16:WBY16 WLR16:WLU16 WVN16:WVQ16 H17:J18 JD17:JF18 SZ17:TB18 ACV17:ACX18 AMR17:AMT18 AWN17:AWP18 BGJ17:BGL18 BQF17:BQH18 CAB17:CAD18 CJX17:CJZ18 CTT17:CTV18 DDP17:DDR18 DNL17:DNN18 DXH17:DXJ18 EHD17:EHF18 EQZ17:ERB18 FAV17:FAX18 FKR17:FKT18 FUN17:FUP18 GEJ17:GEL18 GOF17:GOH18 GYB17:GYD18 HHX17:HHZ18 HRT17:HRV18 IBP17:IBR18 ILL17:ILN18 IVH17:IVJ18 JFD17:JFF18 JOZ17:JPB18 JYV17:JYX18 KIR17:KIT18 KSN17:KSP18 LCJ17:LCL18 LMF17:LMH18 LWB17:LWD18 MFX17:MFZ18 MPT17:MPV18 MZP17:MZR18 NJL17:NJN18 NTH17:NTJ18 ODD17:ODF18 OMZ17:ONB18 OWV17:OWX18 PGR17:PGT18 PQN17:PQP18 QAJ17:QAL18 QKF17:QKH18 QUB17:QUD18 RDX17:RDZ18 RNT17:RNV18 RXP17:RXR18 SHL17:SHN18 SRH17:SRJ18 TBD17:TBF18 TKZ17:TLB18 TUV17:TUX18 UER17:UET18 UON17:UOP18 UYJ17:UYL18 VIF17:VIH18 VSB17:VSD18 WBX17:WBZ18 WLT17:WLV18 WVP17:WVR18 J19:J20 JF19:JF20 TB19:TB20 ACX19:ACX20 AMT19:AMT20 AWP19:AWP20 BGL19:BGL20 BQH19:BQH20 CAD19:CAD20 CJZ19:CJZ20 CTV19:CTV20 DDR19:DDR20 DNN19:DNN20 DXJ19:DXJ20 EHF19:EHF20 ERB19:ERB20 FAX19:FAX20 FKT19:FKT20 FUP19:FUP20 GEL19:GEL20 GOH19:GOH20 GYD19:GYD20 HHZ19:HHZ20 HRV19:HRV20 IBR19:IBR20 ILN19:ILN20 IVJ19:IVJ20 JFF19:JFF20 JPB19:JPB20 JYX19:JYX20 KIT19:KIT20 KSP19:KSP20 LCL19:LCL20 LMH19:LMH20 LWD19:LWD20 MFZ19:MFZ20 MPV19:MPV20 MZR19:MZR20 NJN19:NJN20 NTJ19:NTJ20 ODF19:ODF20 ONB19:ONB20 OWX19:OWX20 PGT19:PGT20 PQP19:PQP20 QAL19:QAL20 QKH19:QKH20 QUD19:QUD20 RDZ19:RDZ20 RNV19:RNV20 RXR19:RXR20 SHN19:SHN20 SRJ19:SRJ20 TBF19:TBF20 TLB19:TLB20 TUX19:TUX20 UET19:UET20 UOP19:UOP20 UYL19:UYL20 VIH19:VIH20 VSD19:VSD20 WBZ19:WBZ20 WLV19:WLV20 WVR19:WVR20" xr:uid="{2331B11B-8BAF-462E-905B-FD22797FF95A}">
      <formula1>"３－０（ＷＯ),３－０,２－１,１－２,０－３,０－３（ＷＯ）"</formula1>
    </dataValidation>
  </dataValidations>
  <pageMargins left="0" right="0" top="0.87" bottom="0" header="0.51181102362204722" footer="0.51181102362204722"/>
  <pageSetup paperSize="9" scale="70" orientation="portrait" horizontalDpi="4294967293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54"/>
  <sheetViews>
    <sheetView zoomScaleNormal="100" zoomScaleSheetLayoutView="90" workbookViewId="0">
      <selection activeCell="Y11" sqref="Y11"/>
    </sheetView>
  </sheetViews>
  <sheetFormatPr defaultColWidth="9" defaultRowHeight="13" x14ac:dyDescent="0.2"/>
  <cols>
    <col min="1" max="1" width="2.36328125" style="2" customWidth="1"/>
    <col min="2" max="2" width="4.36328125" style="2" customWidth="1"/>
    <col min="3" max="3" width="4.36328125" style="3" customWidth="1"/>
    <col min="4" max="4" width="29.26953125" style="2" bestFit="1" customWidth="1"/>
    <col min="5" max="9" width="13.7265625" style="4" customWidth="1"/>
    <col min="10" max="10" width="13.7265625" style="2" customWidth="1"/>
    <col min="11" max="11" width="6.26953125" style="5" customWidth="1"/>
    <col min="12" max="12" width="6.26953125" style="3" customWidth="1"/>
    <col min="13" max="13" width="8.36328125" style="2" customWidth="1"/>
    <col min="14" max="23" width="5.36328125" style="2" hidden="1" customWidth="1"/>
    <col min="24" max="16384" width="9" style="2"/>
  </cols>
  <sheetData>
    <row r="1" spans="2:23" ht="18" customHeight="1" x14ac:dyDescent="0.2">
      <c r="K1" s="2"/>
    </row>
    <row r="2" spans="2:23" ht="18" customHeight="1" x14ac:dyDescent="0.2">
      <c r="B2" s="1" t="str">
        <f>'女子1～2部'!B2</f>
        <v>第８０回横浜市実業団対抗テニスリーグ</v>
      </c>
      <c r="F2" s="20"/>
      <c r="I2" s="153" t="s">
        <v>0</v>
      </c>
      <c r="J2" s="154"/>
      <c r="K2" s="154"/>
    </row>
    <row r="3" spans="2:23" ht="18" customHeight="1" x14ac:dyDescent="0.2">
      <c r="B3" s="1" t="str">
        <f>'女子1～2部'!B3</f>
        <v>事務局：パナソニック</v>
      </c>
      <c r="F3" s="20"/>
      <c r="K3" s="2"/>
    </row>
    <row r="4" spans="2:23" ht="18" customHeight="1" x14ac:dyDescent="0.2">
      <c r="B4" s="1" t="s">
        <v>20</v>
      </c>
      <c r="K4" s="2"/>
    </row>
    <row r="5" spans="2:23" ht="18" customHeight="1" thickBot="1" x14ac:dyDescent="0.25">
      <c r="B5" s="119" t="s">
        <v>140</v>
      </c>
      <c r="K5" s="2"/>
    </row>
    <row r="6" spans="2:23" s="7" customFormat="1" ht="18" customHeight="1" thickBot="1" x14ac:dyDescent="0.25">
      <c r="B6" s="150" t="s">
        <v>21</v>
      </c>
      <c r="C6" s="151"/>
      <c r="D6" s="152"/>
      <c r="E6" s="11" t="str">
        <f>D7</f>
        <v>神奈川県庁D</v>
      </c>
      <c r="F6" s="11" t="str">
        <f>D8</f>
        <v>パナソニックC</v>
      </c>
      <c r="G6" s="11" t="str">
        <f>D9</f>
        <v>横浜市役所C</v>
      </c>
      <c r="H6" s="11" t="str">
        <f>D10</f>
        <v>日揮ホールディングス株式会社 C</v>
      </c>
      <c r="I6" s="11" t="str">
        <f>D11</f>
        <v>大東建託 横浜A</v>
      </c>
      <c r="J6" s="18" t="s">
        <v>3</v>
      </c>
      <c r="K6" s="19" t="s">
        <v>4</v>
      </c>
      <c r="L6" s="20"/>
      <c r="N6" s="7" t="s">
        <v>22</v>
      </c>
      <c r="O6" s="7" t="s">
        <v>23</v>
      </c>
      <c r="P6" s="7" t="s">
        <v>22</v>
      </c>
      <c r="Q6" s="7" t="s">
        <v>23</v>
      </c>
      <c r="R6" s="7" t="s">
        <v>22</v>
      </c>
      <c r="S6" s="7" t="s">
        <v>23</v>
      </c>
      <c r="T6" s="7" t="s">
        <v>22</v>
      </c>
      <c r="U6" s="7" t="s">
        <v>23</v>
      </c>
      <c r="V6" s="7" t="s">
        <v>22</v>
      </c>
      <c r="W6" s="7" t="s">
        <v>23</v>
      </c>
    </row>
    <row r="7" spans="2:23" s="7" customFormat="1" ht="18" customHeight="1" thickTop="1" x14ac:dyDescent="0.2">
      <c r="B7" s="155" t="s">
        <v>24</v>
      </c>
      <c r="C7" s="21" t="s">
        <v>6</v>
      </c>
      <c r="D7" s="79" t="s">
        <v>93</v>
      </c>
      <c r="E7" s="24"/>
      <c r="F7" s="55"/>
      <c r="G7" s="55"/>
      <c r="H7" s="55"/>
      <c r="I7" s="55"/>
      <c r="J7" s="15" t="str">
        <f>IF(AND(E7="",F7="",G7="",H7="",I7=""),"",IF(N7&gt;2,1,0)+IF(P7&gt;2,1,0)+IF(R7&gt;2,1,0)+IF(T7&gt;2,1,0)+IF(V7&gt;2,1,0)&amp;"-"&amp;IF(O7&gt;2,1,0)+IF(Q7&gt;2,1,0)+IF(S7&gt;2,1,0)+IF(U7&gt;2,1,0)+IF(W7&gt;2,1,0)&amp;"("&amp;N7+P7+R7+T7+V7&amp;"-"&amp;O7+Q7+S7+U7+W7&amp;")")</f>
        <v/>
      </c>
      <c r="K7" s="12"/>
      <c r="L7" s="20" t="str">
        <f>IF(K7="","",IF(K7&gt;3,"降格","残留"))</f>
        <v/>
      </c>
      <c r="M7" s="27"/>
      <c r="N7" s="10">
        <f>IF(E7="",0,INT(MID(E7,1,1)))</f>
        <v>0</v>
      </c>
      <c r="O7" s="10">
        <f>IF(E7="",0,INT(MID(E7,3,1)))</f>
        <v>0</v>
      </c>
      <c r="P7" s="10">
        <f>IF(F7="",0,INT(MID(F7,1,1)))</f>
        <v>0</v>
      </c>
      <c r="Q7" s="10">
        <f>IF(F7="",0,INT(MID(F7,3,1)))</f>
        <v>0</v>
      </c>
      <c r="R7" s="10">
        <f>IF(G7="",0,INT(MID(G7,1,1)))</f>
        <v>0</v>
      </c>
      <c r="S7" s="10">
        <f>IF(G7="",0,INT(MID(G7,3,1)))</f>
        <v>0</v>
      </c>
      <c r="T7" s="10">
        <f>IF(H7="",0,INT(MID(H7,1,1)))</f>
        <v>0</v>
      </c>
      <c r="U7" s="10">
        <f>IF(H7="",0,INT(MID(H7,3,1)))</f>
        <v>0</v>
      </c>
      <c r="V7" s="10">
        <f>IF(I7="",0,INT(MID(I7,1,1)))</f>
        <v>0</v>
      </c>
      <c r="W7" s="10">
        <f>IF(I7="",0,INT(MID(I7,3,1)))</f>
        <v>0</v>
      </c>
    </row>
    <row r="8" spans="2:23" s="7" customFormat="1" ht="18" customHeight="1" x14ac:dyDescent="0.2">
      <c r="B8" s="148"/>
      <c r="C8" s="22" t="s">
        <v>7</v>
      </c>
      <c r="D8" s="79" t="s">
        <v>94</v>
      </c>
      <c r="E8" s="56" t="str">
        <f>IF(F7="","",MID(F7,3,1)&amp;"－"&amp;MID(F7,1,1)&amp;MID(F7,4,4))</f>
        <v/>
      </c>
      <c r="F8" s="25"/>
      <c r="G8" s="55"/>
      <c r="H8" s="55"/>
      <c r="I8" s="55"/>
      <c r="J8" s="16" t="str">
        <f>IF(AND(E8="",F8="",G8="",H8="",I8=""),"",IF(N8&gt;2,1,0)+IF(P8&gt;2,1,0)+IF(R8&gt;2,1,0)+IF(T8&gt;2,1,0)+IF(V8&gt;2,1,0)&amp;"-"&amp;IF(O8&gt;2,1,0)+IF(Q8&gt;2,1,0)+IF(S8&gt;2,1,0)+IF(U8&gt;2,1,0)+IF(W8&gt;2,1,0)&amp;"("&amp;N8+P8+R8+T8+V8&amp;"-"&amp;O8+Q8+S8+U8+W8&amp;")")</f>
        <v/>
      </c>
      <c r="K8" s="13"/>
      <c r="L8" s="20" t="str">
        <f>IF(K8="","",IF(K8&gt;3,"降格","残留"))</f>
        <v/>
      </c>
      <c r="M8" s="115"/>
      <c r="N8" s="10">
        <f>IF(E8="",0,INT(MID(E8,1,1)))</f>
        <v>0</v>
      </c>
      <c r="O8" s="10">
        <f>IF(E8="",0,INT(MID(E8,3,1)))</f>
        <v>0</v>
      </c>
      <c r="P8" s="10">
        <f>IF(F8="",0,INT(MID(F8,1,1)))</f>
        <v>0</v>
      </c>
      <c r="Q8" s="10">
        <f>IF(F8="",0,INT(MID(F8,3,1)))</f>
        <v>0</v>
      </c>
      <c r="R8" s="10">
        <f>IF(G8="",0,INT(MID(G8,1,1)))</f>
        <v>0</v>
      </c>
      <c r="S8" s="10">
        <f>IF(G8="",0,INT(MID(G8,3,1)))</f>
        <v>0</v>
      </c>
      <c r="T8" s="10">
        <f>IF(H8="",0,INT(MID(H8,1,1)))</f>
        <v>0</v>
      </c>
      <c r="U8" s="10">
        <f>IF(H8="",0,INT(MID(H8,3,1)))</f>
        <v>0</v>
      </c>
      <c r="V8" s="10">
        <f>IF(I8="",0,INT(MID(I8,1,1)))</f>
        <v>0</v>
      </c>
      <c r="W8" s="10">
        <f>IF(I8="",0,INT(MID(I8,3,1)))</f>
        <v>0</v>
      </c>
    </row>
    <row r="9" spans="2:23" s="7" customFormat="1" ht="18" customHeight="1" x14ac:dyDescent="0.2">
      <c r="B9" s="148"/>
      <c r="C9" s="22" t="s">
        <v>8</v>
      </c>
      <c r="D9" s="79" t="s">
        <v>95</v>
      </c>
      <c r="E9" s="56" t="str">
        <f>IF(G7="","",MID(G7,3,1)&amp;"－"&amp;MID(G7,1,1)&amp;MID(G7,4,4))</f>
        <v/>
      </c>
      <c r="F9" s="56" t="str">
        <f>IF(G8="","",MID(G8,3,1)&amp;"－"&amp;MID(G8,1,1)&amp;MID(G8,4,4))</f>
        <v/>
      </c>
      <c r="G9" s="25"/>
      <c r="H9" s="55"/>
      <c r="I9" s="55"/>
      <c r="J9" s="16" t="str">
        <f>IF(AND(E9="",F9="",G9="",H9="",I9=""),"",IF(N9&gt;2,1,0)+IF(P9&gt;2,1,0)+IF(R9&gt;2,1,0)+IF(T9&gt;2,1,0)+IF(V9&gt;2,1,0)&amp;"-"&amp;IF(O9&gt;2,1,0)+IF(Q9&gt;2,1,0)+IF(S9&gt;2,1,0)+IF(U9&gt;2,1,0)+IF(W9&gt;2,1,0)&amp;"("&amp;N9+P9+R9+T9+V9&amp;"-"&amp;O9+Q9+S9+U9+W9&amp;")")</f>
        <v/>
      </c>
      <c r="K9" s="13"/>
      <c r="L9" s="20" t="str">
        <f>IF(K9="","",IF(K9&gt;3,"降格","残留"))</f>
        <v/>
      </c>
      <c r="M9" s="115"/>
      <c r="N9" s="10">
        <f>IF(E9="",0,INT(MID(E9,1,1)))</f>
        <v>0</v>
      </c>
      <c r="O9" s="10">
        <f>IF(E9="",0,INT(MID(E9,3,1)))</f>
        <v>0</v>
      </c>
      <c r="P9" s="10">
        <f>IF(F9="",0,INT(MID(F9,1,1)))</f>
        <v>0</v>
      </c>
      <c r="Q9" s="10">
        <f>IF(F9="",0,INT(MID(F9,3,1)))</f>
        <v>0</v>
      </c>
      <c r="R9" s="10">
        <f>IF(G9="",0,INT(MID(G9,1,1)))</f>
        <v>0</v>
      </c>
      <c r="S9" s="10">
        <f>IF(G9="",0,INT(MID(G9,3,1)))</f>
        <v>0</v>
      </c>
      <c r="T9" s="10">
        <f>IF(H9="",0,INT(MID(H9,1,1)))</f>
        <v>0</v>
      </c>
      <c r="U9" s="10">
        <f>IF(H9="",0,INT(MID(H9,3,1)))</f>
        <v>0</v>
      </c>
      <c r="V9" s="10">
        <f>IF(I9="",0,INT(MID(I9,1,1)))</f>
        <v>0</v>
      </c>
      <c r="W9" s="10">
        <f>IF(I9="",0,INT(MID(I9,3,1)))</f>
        <v>0</v>
      </c>
    </row>
    <row r="10" spans="2:23" s="7" customFormat="1" ht="18" customHeight="1" x14ac:dyDescent="0.2">
      <c r="B10" s="148"/>
      <c r="C10" s="22" t="s">
        <v>9</v>
      </c>
      <c r="D10" s="79" t="s">
        <v>96</v>
      </c>
      <c r="E10" s="56" t="str">
        <f>IF(H7="","",MID(H7,3,1)&amp;"－"&amp;MID(H7,1,1)&amp;MID(H7,4,4))</f>
        <v/>
      </c>
      <c r="F10" s="56" t="str">
        <f>IF(H8="","",MID(H8,3,1)&amp;"－"&amp;MID(H8,1,1)&amp;MID(H8,4,4))</f>
        <v/>
      </c>
      <c r="G10" s="56" t="str">
        <f>IF(H9="","",MID(H9,3,1)&amp;"－"&amp;MID(H9,1,1)&amp;MID(H9,4,4))</f>
        <v/>
      </c>
      <c r="H10" s="25"/>
      <c r="I10" s="55"/>
      <c r="J10" s="16" t="str">
        <f>IF(AND(E10="",F10="",G10="",H10="",I10=""),"",IF(N10&gt;2,1,0)+IF(P10&gt;2,1,0)+IF(R10&gt;2,1,0)+IF(T10&gt;2,1,0)+IF(V10&gt;2,1,0)&amp;"-"&amp;IF(O10&gt;2,1,0)+IF(Q10&gt;2,1,0)+IF(S10&gt;2,1,0)+IF(U10&gt;2,1,0)+IF(W10&gt;2,1,0)&amp;"("&amp;N10+P10+R10+T10+V10&amp;"-"&amp;O10+Q10+S10+U10+W10&amp;")")</f>
        <v/>
      </c>
      <c r="K10" s="13"/>
      <c r="L10" s="20" t="str">
        <f>IF(K10="","",IF(K10&gt;3,"降格","残留"))</f>
        <v/>
      </c>
      <c r="M10" s="6"/>
      <c r="N10" s="10">
        <f>IF(E10="",0,INT(MID(E10,1,1)))</f>
        <v>0</v>
      </c>
      <c r="O10" s="10">
        <f>IF(E10="",0,INT(MID(E10,3,1)))</f>
        <v>0</v>
      </c>
      <c r="P10" s="10">
        <f>IF(F10="",0,INT(MID(F10,1,1)))</f>
        <v>0</v>
      </c>
      <c r="Q10" s="10">
        <f>IF(F10="",0,INT(MID(F10,3,1)))</f>
        <v>0</v>
      </c>
      <c r="R10" s="10">
        <f>IF(G10="",0,INT(MID(G10,1,1)))</f>
        <v>0</v>
      </c>
      <c r="S10" s="10">
        <f>IF(G10="",0,INT(MID(G10,3,1)))</f>
        <v>0</v>
      </c>
      <c r="T10" s="10">
        <f>IF(H10="",0,INT(MID(H10,1,1)))</f>
        <v>0</v>
      </c>
      <c r="U10" s="10">
        <f>IF(H10="",0,INT(MID(H10,3,1)))</f>
        <v>0</v>
      </c>
      <c r="V10" s="10">
        <f>IF(I10="",0,INT(MID(I10,1,1)))</f>
        <v>0</v>
      </c>
      <c r="W10" s="10">
        <f>IF(I10="",0,INT(MID(I10,3,1)))</f>
        <v>0</v>
      </c>
    </row>
    <row r="11" spans="2:23" s="7" customFormat="1" ht="18.75" customHeight="1" thickBot="1" x14ac:dyDescent="0.25">
      <c r="B11" s="149"/>
      <c r="C11" s="23" t="s">
        <v>10</v>
      </c>
      <c r="D11" s="80" t="s">
        <v>97</v>
      </c>
      <c r="E11" s="57" t="str">
        <f>IF(I7="","",MID(I7,3,1)&amp;"－"&amp;MID(I7,1,1)&amp;MID(I7,4,4))</f>
        <v/>
      </c>
      <c r="F11" s="57" t="str">
        <f>IF(I8="","",MID(I8,3,1)&amp;"－"&amp;MID(I8,1,1)&amp;MID(I8,4,4))</f>
        <v/>
      </c>
      <c r="G11" s="57" t="str">
        <f>IF(I9="","",MID(I9,3,1)&amp;"－"&amp;MID(I9,1,1)&amp;MID(I9,4,4))</f>
        <v/>
      </c>
      <c r="H11" s="57" t="str">
        <f>IF(I10="","",MID(I10,3,1)&amp;"－"&amp;MID(I10,1,1)&amp;MID(I10,4,4))</f>
        <v/>
      </c>
      <c r="I11" s="26"/>
      <c r="J11" s="17" t="str">
        <f>IF(AND(E11="",F11="",G11="",H11="",I11=""),"",IF(N11&gt;2,1,0)+IF(P11&gt;2,1,0)+IF(R11&gt;2,1,0)+IF(T11&gt;2,1,0)+IF(V11&gt;2,1,0)&amp;"-"&amp;IF(O11&gt;2,1,0)+IF(Q11&gt;2,1,0)+IF(S11&gt;2,1,0)+IF(U11&gt;2,1,0)+IF(W11&gt;2,1,0)&amp;"("&amp;N11+P11+R11+T11+V11&amp;"-"&amp;O11+Q11+S11+U11+W11&amp;")")</f>
        <v/>
      </c>
      <c r="K11" s="14"/>
      <c r="L11" s="20" t="str">
        <f>IF(K11="","",IF(K11&gt;3,"降格","残留"))</f>
        <v/>
      </c>
      <c r="N11" s="10">
        <f>IF(E11="",0,INT(MID(E11,1,1)))</f>
        <v>0</v>
      </c>
      <c r="O11" s="10">
        <f>IF(E11="",0,INT(MID(E11,3,1)))</f>
        <v>0</v>
      </c>
      <c r="P11" s="10">
        <f>IF(F11="",0,INT(MID(F11,1,1)))</f>
        <v>0</v>
      </c>
      <c r="Q11" s="10">
        <f>IF(F11="",0,INT(MID(F11,3,1)))</f>
        <v>0</v>
      </c>
      <c r="R11" s="10">
        <f>IF(G11="",0,INT(MID(G11,1,1)))</f>
        <v>0</v>
      </c>
      <c r="S11" s="10">
        <f>IF(G11="",0,INT(MID(G11,3,1)))</f>
        <v>0</v>
      </c>
      <c r="T11" s="10">
        <f>IF(H11="",0,INT(MID(H11,1,1)))</f>
        <v>0</v>
      </c>
      <c r="U11" s="10">
        <f>IF(H11="",0,INT(MID(H11,3,1)))</f>
        <v>0</v>
      </c>
      <c r="V11" s="10">
        <f>IF(I11="",0,INT(MID(I11,1,1)))</f>
        <v>0</v>
      </c>
      <c r="W11" s="10">
        <f>IF(I11="",0,INT(MID(I11,3,1)))</f>
        <v>0</v>
      </c>
    </row>
    <row r="12" spans="2:23" s="7" customFormat="1" ht="18" customHeight="1" thickBot="1" x14ac:dyDescent="0.25">
      <c r="B12" s="6"/>
      <c r="C12" s="8"/>
      <c r="D12" s="6"/>
      <c r="E12" s="9"/>
      <c r="F12" s="9"/>
      <c r="G12" s="9"/>
      <c r="H12" s="9"/>
      <c r="I12" s="9"/>
      <c r="J12" s="8"/>
      <c r="K12" s="8"/>
      <c r="L12" s="8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2:23" s="7" customFormat="1" ht="18" customHeight="1" thickBot="1" x14ac:dyDescent="0.25">
      <c r="B13" s="150" t="s">
        <v>25</v>
      </c>
      <c r="C13" s="151"/>
      <c r="D13" s="152"/>
      <c r="E13" s="11" t="str">
        <f>D14</f>
        <v>横浜市水道局A</v>
      </c>
      <c r="F13" s="11" t="str">
        <f>D15</f>
        <v>神奈川県庁E</v>
      </c>
      <c r="G13" s="11" t="str">
        <f>D16</f>
        <v>NTTデータMSE A</v>
      </c>
      <c r="H13" s="11" t="str">
        <f>D17</f>
        <v>野村総合研究所C</v>
      </c>
      <c r="I13" s="11" t="str">
        <f>D18</f>
        <v>中外製薬A</v>
      </c>
      <c r="J13" s="18" t="s">
        <v>3</v>
      </c>
      <c r="K13" s="19" t="s">
        <v>4</v>
      </c>
      <c r="L13" s="20"/>
    </row>
    <row r="14" spans="2:23" s="7" customFormat="1" ht="18" customHeight="1" thickTop="1" x14ac:dyDescent="0.2">
      <c r="B14" s="147" t="s">
        <v>26</v>
      </c>
      <c r="C14" s="21" t="s">
        <v>6</v>
      </c>
      <c r="D14" s="79" t="s">
        <v>98</v>
      </c>
      <c r="E14" s="24"/>
      <c r="F14" s="55"/>
      <c r="G14" s="55"/>
      <c r="H14" s="55"/>
      <c r="I14" s="55"/>
      <c r="J14" s="15" t="str">
        <f>IF(AND(E14="",F14="",G14="",H14="",I14=""),"",IF(N14&gt;2,1,0)+IF(P14&gt;2,1,0)+IF(R14&gt;2,1,0)+IF(T14&gt;2,1,0)+IF(V14&gt;2,1,0)&amp;"-"&amp;IF(O14&gt;2,1,0)+IF(Q14&gt;2,1,0)+IF(S14&gt;2,1,0)+IF(U14&gt;2,1,0)+IF(W14&gt;2,1,0)&amp;"("&amp;N14+P14+R14+T14+V14&amp;"-"&amp;O14+Q14+S14+U14+W14&amp;")")</f>
        <v/>
      </c>
      <c r="K14" s="12"/>
      <c r="L14" s="20" t="str">
        <f>IF(K14="","",IF(K14&lt;2,"○昇格",IF(K14&gt;4,"降格","残留")))</f>
        <v/>
      </c>
      <c r="M14" s="27"/>
      <c r="N14" s="10">
        <f>IF(E14="",0,INT(MID(E14,1,1)))</f>
        <v>0</v>
      </c>
      <c r="O14" s="10">
        <f>IF(E14="",0,INT(MID(E14,3,1)))</f>
        <v>0</v>
      </c>
      <c r="P14" s="10">
        <f>IF(F14="",0,INT(MID(F14,1,1)))</f>
        <v>0</v>
      </c>
      <c r="Q14" s="10">
        <f>IF(F14="",0,INT(MID(F14,3,1)))</f>
        <v>0</v>
      </c>
      <c r="R14" s="10">
        <f>IF(G14="",0,INT(MID(G14,1,1)))</f>
        <v>0</v>
      </c>
      <c r="S14" s="10">
        <f>IF(G14="",0,INT(MID(G14,3,1)))</f>
        <v>0</v>
      </c>
      <c r="T14" s="10">
        <f>IF(H14="",0,INT(MID(H14,1,1)))</f>
        <v>0</v>
      </c>
      <c r="U14" s="10">
        <f>IF(H14="",0,INT(MID(H14,3,1)))</f>
        <v>0</v>
      </c>
      <c r="V14" s="10">
        <f>IF(I14="",0,INT(MID(I14,1,1)))</f>
        <v>0</v>
      </c>
      <c r="W14" s="10">
        <f>IF(I14="",0,INT(MID(I14,3,1)))</f>
        <v>0</v>
      </c>
    </row>
    <row r="15" spans="2:23" s="7" customFormat="1" ht="18" customHeight="1" x14ac:dyDescent="0.2">
      <c r="B15" s="148"/>
      <c r="C15" s="22" t="s">
        <v>7</v>
      </c>
      <c r="D15" s="79" t="s">
        <v>99</v>
      </c>
      <c r="E15" s="56" t="str">
        <f>IF(F14="","",MID(F14,3,1)&amp;"－"&amp;MID(F14,1,1)&amp;MID(F14,4,4))</f>
        <v/>
      </c>
      <c r="F15" s="25"/>
      <c r="G15" s="55"/>
      <c r="H15" s="55"/>
      <c r="I15" s="55"/>
      <c r="J15" s="16" t="str">
        <f>IF(AND(E15="",F15="",G15="",H15="",I15=""),"",IF(N15&gt;2,1,0)+IF(P15&gt;2,1,0)+IF(R15&gt;2,1,0)+IF(T15&gt;2,1,0)+IF(V15&gt;2,1,0)&amp;"-"&amp;IF(O15&gt;2,1,0)+IF(Q15&gt;2,1,0)+IF(S15&gt;2,1,0)+IF(U15&gt;2,1,0)+IF(W15&gt;2,1,0)&amp;"("&amp;N15+P15+R15+T15+V15&amp;"-"&amp;O15+Q15+S15+U15+W15&amp;")")</f>
        <v/>
      </c>
      <c r="K15" s="13"/>
      <c r="L15" s="20" t="str">
        <f>IF(K15="","",IF(K15&lt;2,"○昇格",IF(K15&gt;4,"降格","残留")))</f>
        <v/>
      </c>
      <c r="N15" s="10">
        <f>IF(E15="",0,INT(MID(E15,1,1)))</f>
        <v>0</v>
      </c>
      <c r="O15" s="10">
        <f>IF(E15="",0,INT(MID(E15,3,1)))</f>
        <v>0</v>
      </c>
      <c r="P15" s="10">
        <f>IF(F15="",0,INT(MID(F15,1,1)))</f>
        <v>0</v>
      </c>
      <c r="Q15" s="10">
        <f>IF(F15="",0,INT(MID(F15,3,1)))</f>
        <v>0</v>
      </c>
      <c r="R15" s="10">
        <f>IF(G15="",0,INT(MID(G15,1,1)))</f>
        <v>0</v>
      </c>
      <c r="S15" s="10">
        <f>IF(G15="",0,INT(MID(G15,3,1)))</f>
        <v>0</v>
      </c>
      <c r="T15" s="10">
        <f>IF(H15="",0,INT(MID(H15,1,1)))</f>
        <v>0</v>
      </c>
      <c r="U15" s="10">
        <f>IF(H15="",0,INT(MID(H15,3,1)))</f>
        <v>0</v>
      </c>
      <c r="V15" s="10">
        <f>IF(I15="",0,INT(MID(I15,1,1)))</f>
        <v>0</v>
      </c>
      <c r="W15" s="10">
        <f>IF(I15="",0,INT(MID(I15,3,1)))</f>
        <v>0</v>
      </c>
    </row>
    <row r="16" spans="2:23" s="7" customFormat="1" ht="18" customHeight="1" x14ac:dyDescent="0.2">
      <c r="B16" s="148"/>
      <c r="C16" s="22" t="s">
        <v>8</v>
      </c>
      <c r="D16" s="79" t="s">
        <v>100</v>
      </c>
      <c r="E16" s="56" t="str">
        <f>IF(G14="","",MID(G14,3,1)&amp;"－"&amp;MID(G14,1,1)&amp;MID(G14,4,4))</f>
        <v/>
      </c>
      <c r="F16" s="56" t="str">
        <f>IF(G15="","",MID(G15,3,1)&amp;"－"&amp;MID(G15,1,1)&amp;MID(G15,4,4))</f>
        <v/>
      </c>
      <c r="G16" s="25"/>
      <c r="H16" s="55"/>
      <c r="I16" s="55"/>
      <c r="J16" s="16" t="str">
        <f>IF(AND(E16="",F16="",G16="",H16="",I16=""),"",IF(N16&gt;2,1,0)+IF(P16&gt;2,1,0)+IF(R16&gt;2,1,0)+IF(T16&gt;2,1,0)+IF(V16&gt;2,1,0)&amp;"-"&amp;IF(O16&gt;2,1,0)+IF(Q16&gt;2,1,0)+IF(S16&gt;2,1,0)+IF(U16&gt;2,1,0)+IF(W16&gt;2,1,0)&amp;"("&amp;N16+P16+R16+T16+V16&amp;"-"&amp;O16+Q16+S16+U16+W16&amp;")")</f>
        <v/>
      </c>
      <c r="K16" s="13"/>
      <c r="L16" s="20" t="str">
        <f>IF(K16="","",IF(K16&lt;2,"○昇格",IF(K16&gt;4,"降格","残留")))</f>
        <v/>
      </c>
      <c r="N16" s="10">
        <f>IF(E16="",0,INT(MID(E16,1,1)))</f>
        <v>0</v>
      </c>
      <c r="O16" s="10">
        <f>IF(E16="",0,INT(MID(E16,3,1)))</f>
        <v>0</v>
      </c>
      <c r="P16" s="10">
        <f>IF(F16="",0,INT(MID(F16,1,1)))</f>
        <v>0</v>
      </c>
      <c r="Q16" s="10">
        <f>IF(F16="",0,INT(MID(F16,3,1)))</f>
        <v>0</v>
      </c>
      <c r="R16" s="10">
        <f>IF(G16="",0,INT(MID(G16,1,1)))</f>
        <v>0</v>
      </c>
      <c r="S16" s="10">
        <f>IF(G16="",0,INT(MID(G16,3,1)))</f>
        <v>0</v>
      </c>
      <c r="T16" s="10">
        <f>IF(H16="",0,INT(MID(H16,1,1)))</f>
        <v>0</v>
      </c>
      <c r="U16" s="10">
        <f>IF(H16="",0,INT(MID(H16,3,1)))</f>
        <v>0</v>
      </c>
      <c r="V16" s="10">
        <f>IF(I16="",0,INT(MID(I16,1,1)))</f>
        <v>0</v>
      </c>
      <c r="W16" s="10">
        <f>IF(I16="",0,INT(MID(I16,3,1)))</f>
        <v>0</v>
      </c>
    </row>
    <row r="17" spans="2:25" s="7" customFormat="1" ht="18" customHeight="1" x14ac:dyDescent="0.2">
      <c r="B17" s="148"/>
      <c r="C17" s="22" t="s">
        <v>9</v>
      </c>
      <c r="D17" s="81" t="s">
        <v>101</v>
      </c>
      <c r="E17" s="56" t="str">
        <f>IF(H14="","",MID(H14,3,1)&amp;"－"&amp;MID(H14,1,1)&amp;MID(H14,4,4))</f>
        <v/>
      </c>
      <c r="F17" s="56" t="str">
        <f>IF(H15="","",MID(H15,3,1)&amp;"－"&amp;MID(H15,1,1)&amp;MID(H15,4,4))</f>
        <v/>
      </c>
      <c r="G17" s="56" t="str">
        <f>IF(H16="","",MID(H16,3,1)&amp;"－"&amp;MID(H16,1,1)&amp;MID(H16,4,4))</f>
        <v/>
      </c>
      <c r="H17" s="25"/>
      <c r="I17" s="55"/>
      <c r="J17" s="16" t="str">
        <f>IF(AND(E17="",F17="",G17="",H17="",I17=""),"",IF(N17&gt;2,1,0)+IF(P17&gt;2,1,0)+IF(R17&gt;2,1,0)+IF(T17&gt;2,1,0)+IF(V17&gt;2,1,0)&amp;"-"&amp;IF(O17&gt;2,1,0)+IF(Q17&gt;2,1,0)+IF(S17&gt;2,1,0)+IF(U17&gt;2,1,0)+IF(W17&gt;2,1,0)&amp;"("&amp;N17+P17+R17+T17+V17&amp;"-"&amp;O17+Q17+S17+U17+W17&amp;")")</f>
        <v/>
      </c>
      <c r="K17" s="13"/>
      <c r="L17" s="20" t="str">
        <f>IF(K17="","",IF(K17&lt;2,"○昇格",IF(K17&gt;4,"降格","残留")))</f>
        <v/>
      </c>
      <c r="M17" s="6"/>
      <c r="N17" s="10">
        <f>IF(E17="",0,INT(MID(E17,1,1)))</f>
        <v>0</v>
      </c>
      <c r="O17" s="10">
        <f>IF(E17="",0,INT(MID(E17,3,1)))</f>
        <v>0</v>
      </c>
      <c r="P17" s="10">
        <f>IF(F17="",0,INT(MID(F17,1,1)))</f>
        <v>0</v>
      </c>
      <c r="Q17" s="10">
        <f>IF(F17="",0,INT(MID(F17,3,1)))</f>
        <v>0</v>
      </c>
      <c r="R17" s="10">
        <f>IF(G17="",0,INT(MID(G17,1,1)))</f>
        <v>0</v>
      </c>
      <c r="S17" s="10">
        <f>IF(G17="",0,INT(MID(G17,3,1)))</f>
        <v>0</v>
      </c>
      <c r="T17" s="10">
        <f>IF(H17="",0,INT(MID(H17,1,1)))</f>
        <v>0</v>
      </c>
      <c r="U17" s="10">
        <f>IF(H17="",0,INT(MID(H17,3,1)))</f>
        <v>0</v>
      </c>
      <c r="V17" s="10">
        <f>IF(I17="",0,INT(MID(I17,1,1)))</f>
        <v>0</v>
      </c>
      <c r="W17" s="10">
        <f>IF(I17="",0,INT(MID(I17,3,1)))</f>
        <v>0</v>
      </c>
    </row>
    <row r="18" spans="2:25" s="7" customFormat="1" ht="18" customHeight="1" thickBot="1" x14ac:dyDescent="0.25">
      <c r="B18" s="149"/>
      <c r="C18" s="23" t="s">
        <v>10</v>
      </c>
      <c r="D18" s="80" t="s">
        <v>102</v>
      </c>
      <c r="E18" s="57" t="str">
        <f>IF(I14="","",MID(I14,3,1)&amp;"－"&amp;MID(I14,1,1)&amp;MID(I14,4,4))</f>
        <v/>
      </c>
      <c r="F18" s="57" t="str">
        <f>IF(I15="","",MID(I15,3,1)&amp;"－"&amp;MID(I15,1,1)&amp;MID(I15,4,4))</f>
        <v/>
      </c>
      <c r="G18" s="57" t="str">
        <f>IF(I16="","",MID(I16,3,1)&amp;"－"&amp;MID(I16,1,1)&amp;MID(I16,4,4))</f>
        <v/>
      </c>
      <c r="H18" s="57" t="str">
        <f>IF(I17="","",MID(I17,3,1)&amp;"－"&amp;MID(I17,1,1)&amp;MID(I17,4,4))</f>
        <v/>
      </c>
      <c r="I18" s="26"/>
      <c r="J18" s="17" t="str">
        <f>IF(AND(E18="",F18="",G18="",H18="",I18=""),"",IF(N18&gt;2,1,0)+IF(P18&gt;2,1,0)+IF(R18&gt;2,1,0)+IF(T18&gt;2,1,0)+IF(V18&gt;2,1,0)&amp;"-"&amp;IF(O18&gt;2,1,0)+IF(Q18&gt;2,1,0)+IF(S18&gt;2,1,0)+IF(U18&gt;2,1,0)+IF(W18&gt;2,1,0)&amp;"("&amp;N18+P18+R18+T18+V18&amp;"-"&amp;O18+Q18+S18+U18+W18&amp;")")</f>
        <v/>
      </c>
      <c r="K18" s="14"/>
      <c r="L18" s="20" t="str">
        <f>IF(K18="","",IF(K18&lt;2,"○昇格",IF(K18&gt;4,"降格","残留")))</f>
        <v/>
      </c>
      <c r="N18" s="10">
        <f>IF(E18="",0,INT(MID(E18,1,1)))</f>
        <v>0</v>
      </c>
      <c r="O18" s="10">
        <f>IF(E18="",0,INT(MID(E18,3,1)))</f>
        <v>0</v>
      </c>
      <c r="P18" s="10">
        <f>IF(F18="",0,INT(MID(F18,1,1)))</f>
        <v>0</v>
      </c>
      <c r="Q18" s="10">
        <f>IF(F18="",0,INT(MID(F18,3,1)))</f>
        <v>0</v>
      </c>
      <c r="R18" s="10">
        <f>IF(G18="",0,INT(MID(G18,1,1)))</f>
        <v>0</v>
      </c>
      <c r="S18" s="10">
        <f>IF(G18="",0,INT(MID(G18,3,1)))</f>
        <v>0</v>
      </c>
      <c r="T18" s="10">
        <f>IF(H18="",0,INT(MID(H18,1,1)))</f>
        <v>0</v>
      </c>
      <c r="U18" s="10">
        <f>IF(H18="",0,INT(MID(H18,3,1)))</f>
        <v>0</v>
      </c>
      <c r="V18" s="10">
        <f>IF(I18="",0,INT(MID(I18,1,1)))</f>
        <v>0</v>
      </c>
      <c r="W18" s="10">
        <f>IF(I18="",0,INT(MID(I18,3,1)))</f>
        <v>0</v>
      </c>
    </row>
    <row r="19" spans="2:25" s="7" customFormat="1" ht="18" customHeight="1" thickBot="1" x14ac:dyDescent="0.25">
      <c r="B19" s="6"/>
      <c r="C19" s="8"/>
      <c r="D19" s="6"/>
      <c r="E19" s="9"/>
      <c r="F19" s="9"/>
      <c r="G19" s="9"/>
      <c r="H19" s="9"/>
      <c r="I19" s="9"/>
      <c r="J19" s="8"/>
      <c r="K19" s="8"/>
      <c r="L19" s="8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5" s="7" customFormat="1" ht="18" customHeight="1" thickBot="1" x14ac:dyDescent="0.25">
      <c r="B20" s="150" t="s">
        <v>27</v>
      </c>
      <c r="C20" s="151"/>
      <c r="D20" s="152"/>
      <c r="E20" s="11" t="str">
        <f>D21</f>
        <v>日立情報通信エンジニアリング-A</v>
      </c>
      <c r="F20" s="11" t="str">
        <f>D22</f>
        <v>野村総合研究所B</v>
      </c>
      <c r="G20" s="11" t="str">
        <f>D23</f>
        <v>神奈川県庁C</v>
      </c>
      <c r="H20" s="11" t="str">
        <f>D24</f>
        <v>メイテック</v>
      </c>
      <c r="I20" s="11" t="str">
        <f>D25</f>
        <v>資生堂研究所B</v>
      </c>
      <c r="J20" s="18" t="s">
        <v>3</v>
      </c>
      <c r="K20" s="19" t="s">
        <v>4</v>
      </c>
      <c r="L20" s="20"/>
    </row>
    <row r="21" spans="2:25" s="7" customFormat="1" ht="18" customHeight="1" thickTop="1" x14ac:dyDescent="0.2">
      <c r="B21" s="147" t="s">
        <v>28</v>
      </c>
      <c r="C21" s="21" t="s">
        <v>6</v>
      </c>
      <c r="D21" s="79" t="s">
        <v>103</v>
      </c>
      <c r="E21" s="24"/>
      <c r="F21" s="55"/>
      <c r="G21" s="55"/>
      <c r="H21" s="55"/>
      <c r="I21" s="55"/>
      <c r="J21" s="15" t="str">
        <f>IF(AND(E21="",F21="",G21="",H21="",I21=""),"",IF(N21&gt;2,1,0)+IF(P21&gt;2,1,0)+IF(R21&gt;2,1,0)+IF(T21&gt;2,1,0)+IF(V21&gt;2,1,0)&amp;"-"&amp;IF(O21&gt;2,1,0)+IF(Q21&gt;2,1,0)+IF(S21&gt;2,1,0)+IF(U21&gt;2,1,0)+IF(W21&gt;2,1,0)&amp;"("&amp;N21+P21+R21+T21+V21&amp;"-"&amp;O21+Q21+S21+U21+W21&amp;")")</f>
        <v/>
      </c>
      <c r="K21" s="12"/>
      <c r="L21" s="20" t="str">
        <f>IF(K21="","",IF(K21&lt;2,"○昇格",IF(K21&gt;4,"降格","残留")))</f>
        <v/>
      </c>
      <c r="M21" s="27"/>
      <c r="N21" s="10">
        <f>IF(E21="",0,INT(MID(E21,1,1)))</f>
        <v>0</v>
      </c>
      <c r="O21" s="10">
        <f>IF(E21="",0,INT(MID(E21,3,1)))</f>
        <v>0</v>
      </c>
      <c r="P21" s="10">
        <f>IF(F21="",0,INT(MID(F21,1,1)))</f>
        <v>0</v>
      </c>
      <c r="Q21" s="10">
        <f>IF(F21="",0,INT(MID(F21,3,1)))</f>
        <v>0</v>
      </c>
      <c r="R21" s="10">
        <f>IF(G21="",0,INT(MID(G21,1,1)))</f>
        <v>0</v>
      </c>
      <c r="S21" s="10">
        <f>IF(G21="",0,INT(MID(G21,3,1)))</f>
        <v>0</v>
      </c>
      <c r="T21" s="10">
        <f>IF(H21="",0,INT(MID(H21,1,1)))</f>
        <v>0</v>
      </c>
      <c r="U21" s="10">
        <f>IF(H21="",0,INT(MID(H21,3,1)))</f>
        <v>0</v>
      </c>
      <c r="V21" s="10">
        <f>IF(I21="",0,INT(MID(I21,1,1)))</f>
        <v>0</v>
      </c>
      <c r="W21" s="10">
        <f>IF(I21="",0,INT(MID(I21,3,1)))</f>
        <v>0</v>
      </c>
    </row>
    <row r="22" spans="2:25" s="7" customFormat="1" ht="18" customHeight="1" x14ac:dyDescent="0.2">
      <c r="B22" s="148"/>
      <c r="C22" s="22" t="s">
        <v>7</v>
      </c>
      <c r="D22" s="79" t="s">
        <v>104</v>
      </c>
      <c r="E22" s="56" t="str">
        <f>IF(F21="","",MID(F21,3,1)&amp;"－"&amp;MID(F21,1,1)&amp;MID(F21,4,4))</f>
        <v/>
      </c>
      <c r="F22" s="25"/>
      <c r="G22" s="55"/>
      <c r="H22" s="55"/>
      <c r="I22" s="55"/>
      <c r="J22" s="16" t="str">
        <f>IF(AND(E22="",F22="",G22="",H22="",I22=""),"",IF(N22&gt;2,1,0)+IF(P22&gt;2,1,0)+IF(R22&gt;2,1,0)+IF(T22&gt;2,1,0)+IF(V22&gt;2,1,0)&amp;"-"&amp;IF(O22&gt;2,1,0)+IF(Q22&gt;2,1,0)+IF(S22&gt;2,1,0)+IF(U22&gt;2,1,0)+IF(W22&gt;2,1,0)&amp;"("&amp;N22+P22+R22+T22+V22&amp;"-"&amp;O22+Q22+S22+U22+W22&amp;")")</f>
        <v/>
      </c>
      <c r="K22" s="13"/>
      <c r="L22" s="20" t="str">
        <f>IF(K22="","",IF(K22&lt;2,"○昇格",IF(K22&gt;4,"降格","残留")))</f>
        <v/>
      </c>
      <c r="N22" s="10">
        <f>IF(E22="",0,INT(MID(E22,1,1)))</f>
        <v>0</v>
      </c>
      <c r="O22" s="10">
        <f>IF(E22="",0,INT(MID(E22,3,1)))</f>
        <v>0</v>
      </c>
      <c r="P22" s="10">
        <f>IF(F22="",0,INT(MID(F22,1,1)))</f>
        <v>0</v>
      </c>
      <c r="Q22" s="10">
        <f>IF(F22="",0,INT(MID(F22,3,1)))</f>
        <v>0</v>
      </c>
      <c r="R22" s="10">
        <f>IF(G22="",0,INT(MID(G22,1,1)))</f>
        <v>0</v>
      </c>
      <c r="S22" s="10">
        <f>IF(G22="",0,INT(MID(G22,3,1)))</f>
        <v>0</v>
      </c>
      <c r="T22" s="10">
        <f>IF(H22="",0,INT(MID(H22,1,1)))</f>
        <v>0</v>
      </c>
      <c r="U22" s="10">
        <f>IF(H22="",0,INT(MID(H22,3,1)))</f>
        <v>0</v>
      </c>
      <c r="V22" s="10">
        <f>IF(I22="",0,INT(MID(I22,1,1)))</f>
        <v>0</v>
      </c>
      <c r="W22" s="10">
        <f>IF(I22="",0,INT(MID(I22,3,1)))</f>
        <v>0</v>
      </c>
      <c r="Y22" s="54"/>
    </row>
    <row r="23" spans="2:25" s="7" customFormat="1" ht="18" customHeight="1" x14ac:dyDescent="0.2">
      <c r="B23" s="148"/>
      <c r="C23" s="22" t="s">
        <v>8</v>
      </c>
      <c r="D23" s="79" t="s">
        <v>105</v>
      </c>
      <c r="E23" s="56" t="str">
        <f>IF(G21="","",MID(G21,3,1)&amp;"－"&amp;MID(G21,1,1)&amp;MID(G21,4,4))</f>
        <v/>
      </c>
      <c r="F23" s="56" t="str">
        <f>IF(G22="","",MID(G22,3,1)&amp;"－"&amp;MID(G22,1,1)&amp;MID(G22,4,4))</f>
        <v/>
      </c>
      <c r="G23" s="25"/>
      <c r="H23" s="55"/>
      <c r="I23" s="55"/>
      <c r="J23" s="16" t="str">
        <f>IF(AND(E23="",F23="",G23="",H23="",I23=""),"",IF(N23&gt;2,1,0)+IF(P23&gt;2,1,0)+IF(R23&gt;2,1,0)+IF(T23&gt;2,1,0)+IF(V23&gt;2,1,0)&amp;"-"&amp;IF(O23&gt;2,1,0)+IF(Q23&gt;2,1,0)+IF(S23&gt;2,1,0)+IF(U23&gt;2,1,0)+IF(W23&gt;2,1,0)&amp;"("&amp;N23+P23+R23+T23+V23&amp;"-"&amp;O23+Q23+S23+U23+W23&amp;")")</f>
        <v/>
      </c>
      <c r="K23" s="13"/>
      <c r="L23" s="20" t="str">
        <f>IF(K23="","",IF(K23&lt;2,"○昇格",IF(K23&gt;4,"降格","残留")))</f>
        <v/>
      </c>
      <c r="N23" s="10">
        <f>IF(E23="",0,INT(MID(E23,1,1)))</f>
        <v>0</v>
      </c>
      <c r="O23" s="10">
        <f>IF(E23="",0,INT(MID(E23,3,1)))</f>
        <v>0</v>
      </c>
      <c r="P23" s="10">
        <f>IF(F23="",0,INT(MID(F23,1,1)))</f>
        <v>0</v>
      </c>
      <c r="Q23" s="10">
        <f>IF(F23="",0,INT(MID(F23,3,1)))</f>
        <v>0</v>
      </c>
      <c r="R23" s="10">
        <f>IF(G23="",0,INT(MID(G23,1,1)))</f>
        <v>0</v>
      </c>
      <c r="S23" s="10">
        <f>IF(G23="",0,INT(MID(G23,3,1)))</f>
        <v>0</v>
      </c>
      <c r="T23" s="10">
        <f>IF(H23="",0,INT(MID(H23,1,1)))</f>
        <v>0</v>
      </c>
      <c r="U23" s="10">
        <f>IF(H23="",0,INT(MID(H23,3,1)))</f>
        <v>0</v>
      </c>
      <c r="V23" s="10">
        <f>IF(I23="",0,INT(MID(I23,1,1)))</f>
        <v>0</v>
      </c>
      <c r="W23" s="10">
        <f>IF(I23="",0,INT(MID(I23,3,1)))</f>
        <v>0</v>
      </c>
    </row>
    <row r="24" spans="2:25" s="7" customFormat="1" ht="18" customHeight="1" x14ac:dyDescent="0.2">
      <c r="B24" s="148"/>
      <c r="C24" s="22" t="s">
        <v>9</v>
      </c>
      <c r="D24" s="79" t="s">
        <v>106</v>
      </c>
      <c r="E24" s="56" t="str">
        <f>IF(H21="","",MID(H21,3,1)&amp;"－"&amp;MID(H21,1,1)&amp;MID(H21,4,4))</f>
        <v/>
      </c>
      <c r="F24" s="56" t="str">
        <f>IF(H22="","",MID(H22,3,1)&amp;"－"&amp;MID(H22,1,1)&amp;MID(H22,4,4))</f>
        <v/>
      </c>
      <c r="G24" s="56" t="str">
        <f>IF(H23="","",MID(H23,3,1)&amp;"－"&amp;MID(H23,1,1)&amp;MID(H23,4,4))</f>
        <v/>
      </c>
      <c r="H24" s="25"/>
      <c r="I24" s="55"/>
      <c r="J24" s="16" t="str">
        <f>IF(AND(E24="",F24="",G24="",H24="",I24=""),"",IF(N24&gt;2,1,0)+IF(P24&gt;2,1,0)+IF(R24&gt;2,1,0)+IF(T24&gt;2,1,0)+IF(V24&gt;2,1,0)&amp;"-"&amp;IF(O24&gt;2,1,0)+IF(Q24&gt;2,1,0)+IF(S24&gt;2,1,0)+IF(U24&gt;2,1,0)+IF(W24&gt;2,1,0)&amp;"("&amp;N24+P24+R24+T24+V24&amp;"-"&amp;O24+Q24+S24+U24+W24&amp;")")</f>
        <v/>
      </c>
      <c r="K24" s="13"/>
      <c r="L24" s="20" t="str">
        <f>IF(K24="","",IF(K24&lt;2,"○昇格",IF(K24&gt;4,"降格","残留")))</f>
        <v/>
      </c>
      <c r="M24" s="6"/>
      <c r="N24" s="10">
        <f>IF(E24="",0,INT(MID(E24,1,1)))</f>
        <v>0</v>
      </c>
      <c r="O24" s="10">
        <f>IF(E24="",0,INT(MID(E24,3,1)))</f>
        <v>0</v>
      </c>
      <c r="P24" s="10">
        <f>IF(F24="",0,INT(MID(F24,1,1)))</f>
        <v>0</v>
      </c>
      <c r="Q24" s="10">
        <f>IF(F24="",0,INT(MID(F24,3,1)))</f>
        <v>0</v>
      </c>
      <c r="R24" s="10">
        <f>IF(G24="",0,INT(MID(G24,1,1)))</f>
        <v>0</v>
      </c>
      <c r="S24" s="10">
        <f>IF(G24="",0,INT(MID(G24,3,1)))</f>
        <v>0</v>
      </c>
      <c r="T24" s="10">
        <f>IF(H24="",0,INT(MID(H24,1,1)))</f>
        <v>0</v>
      </c>
      <c r="U24" s="10">
        <f>IF(H24="",0,INT(MID(H24,3,1)))</f>
        <v>0</v>
      </c>
      <c r="V24" s="10">
        <f>IF(I24="",0,INT(MID(I24,1,1)))</f>
        <v>0</v>
      </c>
      <c r="W24" s="10">
        <f>IF(I24="",0,INT(MID(I24,3,1)))</f>
        <v>0</v>
      </c>
    </row>
    <row r="25" spans="2:25" s="7" customFormat="1" ht="18" customHeight="1" thickBot="1" x14ac:dyDescent="0.25">
      <c r="B25" s="149"/>
      <c r="C25" s="23" t="s">
        <v>10</v>
      </c>
      <c r="D25" s="80" t="s">
        <v>107</v>
      </c>
      <c r="E25" s="57" t="str">
        <f>IF(I21="","",MID(I21,3,1)&amp;"－"&amp;MID(I21,1,1)&amp;MID(I21,4,4))</f>
        <v/>
      </c>
      <c r="F25" s="57" t="str">
        <f>IF(I22="","",MID(I22,3,1)&amp;"－"&amp;MID(I22,1,1)&amp;MID(I22,4,4))</f>
        <v/>
      </c>
      <c r="G25" s="57" t="str">
        <f>IF(I23="","",MID(I23,3,1)&amp;"－"&amp;MID(I23,1,1)&amp;MID(I23,4,4))</f>
        <v/>
      </c>
      <c r="H25" s="57" t="str">
        <f>IF(I24="","",MID(I24,3,1)&amp;"－"&amp;MID(I24,1,1)&amp;MID(I24,4,4))</f>
        <v/>
      </c>
      <c r="I25" s="26"/>
      <c r="J25" s="17" t="str">
        <f>IF(AND(E25="",F25="",G25="",H25="",I25=""),"",IF(N25&gt;2,1,0)+IF(P25&gt;2,1,0)+IF(R25&gt;2,1,0)+IF(T25&gt;2,1,0)+IF(V25&gt;2,1,0)&amp;"-"&amp;IF(O25&gt;2,1,0)+IF(Q25&gt;2,1,0)+IF(S25&gt;2,1,0)+IF(U25&gt;2,1,0)+IF(W25&gt;2,1,0)&amp;"("&amp;N25+P25+R25+T25+V25&amp;"-"&amp;O25+Q25+S25+U25+W25&amp;")")</f>
        <v/>
      </c>
      <c r="K25" s="14"/>
      <c r="L25" s="20" t="str">
        <f>IF(K25="","",IF(K25&lt;2,"○昇格",IF(K25&gt;4,"降格","残留")))</f>
        <v/>
      </c>
      <c r="M25" s="116"/>
      <c r="N25" s="10">
        <f>IF(E25="",0,INT(MID(E25,1,1)))</f>
        <v>0</v>
      </c>
      <c r="O25" s="10">
        <f>IF(E25="",0,INT(MID(E25,3,1)))</f>
        <v>0</v>
      </c>
      <c r="P25" s="10">
        <f>IF(F25="",0,INT(MID(F25,1,1)))</f>
        <v>0</v>
      </c>
      <c r="Q25" s="10">
        <f>IF(F25="",0,INT(MID(F25,3,1)))</f>
        <v>0</v>
      </c>
      <c r="R25" s="10">
        <f>IF(G25="",0,INT(MID(G25,1,1)))</f>
        <v>0</v>
      </c>
      <c r="S25" s="10">
        <f>IF(G25="",0,INT(MID(G25,3,1)))</f>
        <v>0</v>
      </c>
      <c r="T25" s="10">
        <f>IF(H25="",0,INT(MID(H25,1,1)))</f>
        <v>0</v>
      </c>
      <c r="U25" s="10">
        <f>IF(H25="",0,INT(MID(H25,3,1)))</f>
        <v>0</v>
      </c>
      <c r="V25" s="10">
        <f>IF(I25="",0,INT(MID(I25,1,1)))</f>
        <v>0</v>
      </c>
      <c r="W25" s="10">
        <f>IF(I25="",0,INT(MID(I25,3,1)))</f>
        <v>0</v>
      </c>
    </row>
    <row r="26" spans="2:25" s="7" customFormat="1" ht="18" customHeight="1" thickBot="1" x14ac:dyDescent="0.25">
      <c r="B26" s="6"/>
      <c r="C26" s="8"/>
      <c r="D26" s="6"/>
      <c r="E26" s="9"/>
      <c r="F26" s="9"/>
      <c r="G26" s="9"/>
      <c r="H26" s="9"/>
      <c r="I26" s="9"/>
      <c r="J26" s="8"/>
      <c r="K26" s="8"/>
      <c r="L26" s="8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2:25" s="7" customFormat="1" ht="18" customHeight="1" thickBot="1" x14ac:dyDescent="0.25">
      <c r="B27" s="150" t="s">
        <v>29</v>
      </c>
      <c r="C27" s="151"/>
      <c r="D27" s="152"/>
      <c r="E27" s="11" t="str">
        <f>D28</f>
        <v>NECソリューションイノベータB</v>
      </c>
      <c r="F27" s="11" t="str">
        <f>D29</f>
        <v>AGC中研B</v>
      </c>
      <c r="G27" s="11" t="str">
        <f>D30</f>
        <v>ENEOS中研</v>
      </c>
      <c r="H27" s="11" t="str">
        <f>D31</f>
        <v>ニッパツ</v>
      </c>
      <c r="I27" s="11" t="str">
        <f>D32</f>
        <v>NTTデータMSE B</v>
      </c>
      <c r="J27" s="18" t="s">
        <v>3</v>
      </c>
      <c r="K27" s="19" t="s">
        <v>4</v>
      </c>
      <c r="L27" s="20"/>
    </row>
    <row r="28" spans="2:25" s="7" customFormat="1" ht="18" customHeight="1" thickTop="1" x14ac:dyDescent="0.2">
      <c r="B28" s="147" t="s">
        <v>30</v>
      </c>
      <c r="C28" s="21" t="s">
        <v>6</v>
      </c>
      <c r="D28" s="79" t="s">
        <v>88</v>
      </c>
      <c r="E28" s="24"/>
      <c r="F28" s="55"/>
      <c r="G28" s="55"/>
      <c r="H28" s="55"/>
      <c r="I28" s="55"/>
      <c r="J28" s="15" t="str">
        <f>IF(AND(E28="",F28="",G28="",H28="",I28=""),"",IF(N28&gt;2,1,0)+IF(P28&gt;2,1,0)+IF(R28&gt;2,1,0)+IF(T28&gt;2,1,0)+IF(V28&gt;2,1,0)&amp;"-"&amp;IF(O28&gt;2,1,0)+IF(Q28&gt;2,1,0)+IF(S28&gt;2,1,0)+IF(U28&gt;2,1,0)+IF(W28&gt;2,1,0)&amp;"("&amp;N28+P28+R28+T28+V28&amp;"-"&amp;O28+Q28+S28+U28+W28&amp;")")</f>
        <v/>
      </c>
      <c r="K28" s="12"/>
      <c r="L28" s="20" t="str">
        <f>IF(K28="","",IF(K28&lt;2,"○昇格",IF(K28&gt;4,"降格","残留")))</f>
        <v/>
      </c>
      <c r="M28" s="115"/>
      <c r="N28" s="10">
        <f>IF(E28="",0,INT(MID(E28,1,1)))</f>
        <v>0</v>
      </c>
      <c r="O28" s="10">
        <f>IF(E28="",0,INT(MID(E28,3,1)))</f>
        <v>0</v>
      </c>
      <c r="P28" s="10">
        <f>IF(F28="",0,INT(MID(F28,1,1)))</f>
        <v>0</v>
      </c>
      <c r="Q28" s="10">
        <f>IF(F28="",0,INT(MID(F28,3,1)))</f>
        <v>0</v>
      </c>
      <c r="R28" s="10">
        <f>IF(G28="",0,INT(MID(G28,1,1)))</f>
        <v>0</v>
      </c>
      <c r="S28" s="10">
        <f>IF(G28="",0,INT(MID(G28,3,1)))</f>
        <v>0</v>
      </c>
      <c r="T28" s="10">
        <f>IF(H28="",0,INT(MID(H28,1,1)))</f>
        <v>0</v>
      </c>
      <c r="U28" s="10">
        <f>IF(H28="",0,INT(MID(H28,3,1)))</f>
        <v>0</v>
      </c>
      <c r="V28" s="10">
        <f>IF(I28="",0,INT(MID(I28,1,1)))</f>
        <v>0</v>
      </c>
      <c r="W28" s="10">
        <f>IF(I28="",0,INT(MID(I28,3,1)))</f>
        <v>0</v>
      </c>
    </row>
    <row r="29" spans="2:25" s="7" customFormat="1" ht="18" customHeight="1" x14ac:dyDescent="0.2">
      <c r="B29" s="148"/>
      <c r="C29" s="22" t="s">
        <v>7</v>
      </c>
      <c r="D29" s="82" t="s">
        <v>108</v>
      </c>
      <c r="E29" s="56" t="str">
        <f>IF(F28="","",MID(F28,3,1)&amp;"－"&amp;MID(F28,1,1)&amp;MID(F28,4,4))</f>
        <v/>
      </c>
      <c r="F29" s="25"/>
      <c r="G29" s="55"/>
      <c r="H29" s="55"/>
      <c r="I29" s="55"/>
      <c r="J29" s="16" t="str">
        <f>IF(AND(E29="",F29="",G29="",H29="",I29=""),"",IF(N29&gt;2,1,0)+IF(P29&gt;2,1,0)+IF(R29&gt;2,1,0)+IF(T29&gt;2,1,0)+IF(V29&gt;2,1,0)&amp;"-"&amp;IF(O29&gt;2,1,0)+IF(Q29&gt;2,1,0)+IF(S29&gt;2,1,0)+IF(U29&gt;2,1,0)+IF(W29&gt;2,1,0)&amp;"("&amp;N29+P29+R29+T29+V29&amp;"-"&amp;O29+Q29+S29+U29+W29&amp;")")</f>
        <v/>
      </c>
      <c r="K29" s="13"/>
      <c r="L29" s="20" t="str">
        <f>IF(K29="","",IF(K29&lt;2,"○昇格",IF(K29&gt;4,"降格","残留")))</f>
        <v/>
      </c>
      <c r="N29" s="10">
        <f>IF(E29="",0,INT(MID(E29,1,1)))</f>
        <v>0</v>
      </c>
      <c r="O29" s="10">
        <f>IF(E29="",0,INT(MID(E29,3,1)))</f>
        <v>0</v>
      </c>
      <c r="P29" s="10">
        <f>IF(F29="",0,INT(MID(F29,1,1)))</f>
        <v>0</v>
      </c>
      <c r="Q29" s="10">
        <f>IF(F29="",0,INT(MID(F29,3,1)))</f>
        <v>0</v>
      </c>
      <c r="R29" s="10">
        <f>IF(G29="",0,INT(MID(G29,1,1)))</f>
        <v>0</v>
      </c>
      <c r="S29" s="10">
        <f>IF(G29="",0,INT(MID(G29,3,1)))</f>
        <v>0</v>
      </c>
      <c r="T29" s="10">
        <f>IF(H29="",0,INT(MID(H29,1,1)))</f>
        <v>0</v>
      </c>
      <c r="U29" s="10">
        <f>IF(H29="",0,INT(MID(H29,3,1)))</f>
        <v>0</v>
      </c>
      <c r="V29" s="10">
        <f>IF(I29="",0,INT(MID(I29,1,1)))</f>
        <v>0</v>
      </c>
      <c r="W29" s="10">
        <f>IF(I29="",0,INT(MID(I29,3,1)))</f>
        <v>0</v>
      </c>
    </row>
    <row r="30" spans="2:25" s="7" customFormat="1" ht="18" customHeight="1" x14ac:dyDescent="0.2">
      <c r="B30" s="148"/>
      <c r="C30" s="22" t="s">
        <v>8</v>
      </c>
      <c r="D30" s="79" t="s">
        <v>109</v>
      </c>
      <c r="E30" s="56" t="str">
        <f>IF(G28="","",MID(G28,3,1)&amp;"－"&amp;MID(G28,1,1)&amp;MID(G28,4,4))</f>
        <v/>
      </c>
      <c r="F30" s="56" t="str">
        <f>IF(G29="","",MID(G29,3,1)&amp;"－"&amp;MID(G29,1,1)&amp;MID(G29,4,4))</f>
        <v/>
      </c>
      <c r="G30" s="25"/>
      <c r="H30" s="55"/>
      <c r="I30" s="55"/>
      <c r="J30" s="16" t="str">
        <f>IF(AND(E30="",F30="",G30="",H30="",I30=""),"",IF(N30&gt;2,1,0)+IF(P30&gt;2,1,0)+IF(R30&gt;2,1,0)+IF(T30&gt;2,1,0)+IF(V30&gt;2,1,0)&amp;"-"&amp;IF(O30&gt;2,1,0)+IF(Q30&gt;2,1,0)+IF(S30&gt;2,1,0)+IF(U30&gt;2,1,0)+IF(W30&gt;2,1,0)&amp;"("&amp;N30+P30+R30+T30+V30&amp;"-"&amp;O30+Q30+S30+U30+W30&amp;")")</f>
        <v/>
      </c>
      <c r="K30" s="13"/>
      <c r="L30" s="20" t="str">
        <f>IF(K30="","",IF(K30&lt;2,"○昇格",IF(K30&gt;4,"降格","残留")))</f>
        <v/>
      </c>
      <c r="N30" s="10">
        <f>IF(E30="",0,INT(MID(E30,1,1)))</f>
        <v>0</v>
      </c>
      <c r="O30" s="10">
        <f>IF(E30="",0,INT(MID(E30,3,1)))</f>
        <v>0</v>
      </c>
      <c r="P30" s="10">
        <f>IF(F30="",0,INT(MID(F30,1,1)))</f>
        <v>0</v>
      </c>
      <c r="Q30" s="10">
        <f>IF(F30="",0,INT(MID(F30,3,1)))</f>
        <v>0</v>
      </c>
      <c r="R30" s="10">
        <f>IF(G30="",0,INT(MID(G30,1,1)))</f>
        <v>0</v>
      </c>
      <c r="S30" s="10">
        <f>IF(G30="",0,INT(MID(G30,3,1)))</f>
        <v>0</v>
      </c>
      <c r="T30" s="10">
        <f>IF(H30="",0,INT(MID(H30,1,1)))</f>
        <v>0</v>
      </c>
      <c r="U30" s="10">
        <f>IF(H30="",0,INT(MID(H30,3,1)))</f>
        <v>0</v>
      </c>
      <c r="V30" s="10">
        <f>IF(I30="",0,INT(MID(I30,1,1)))</f>
        <v>0</v>
      </c>
      <c r="W30" s="10">
        <f>IF(I30="",0,INT(MID(I30,3,1)))</f>
        <v>0</v>
      </c>
    </row>
    <row r="31" spans="2:25" s="7" customFormat="1" ht="18" customHeight="1" x14ac:dyDescent="0.2">
      <c r="B31" s="156"/>
      <c r="C31" s="22" t="s">
        <v>9</v>
      </c>
      <c r="D31" s="83" t="s">
        <v>110</v>
      </c>
      <c r="E31" s="56" t="str">
        <f>IF(H28="","",MID(H28,3,1)&amp;"－"&amp;MID(H28,1,1)&amp;MID(H28,4,4))</f>
        <v/>
      </c>
      <c r="F31" s="56" t="str">
        <f>IF(H29="","",MID(H29,3,1)&amp;"－"&amp;MID(H29,1,1)&amp;MID(H29,4,4))</f>
        <v/>
      </c>
      <c r="G31" s="56" t="str">
        <f>IF(H30="","",MID(H30,3,1)&amp;"－"&amp;MID(H30,1,1)&amp;MID(H30,4,4))</f>
        <v/>
      </c>
      <c r="H31" s="25"/>
      <c r="I31" s="58"/>
      <c r="J31" s="117" t="str">
        <f>IF(AND(E31="",F31="",G31="",H31="",I31=""),"",IF(N31&gt;2,1,0)+IF(P31&gt;2,1,0)+IF(R31&gt;2,1,0)+IF(T31&gt;2,1,0)+IF(V31&gt;2,1,0)&amp;"-"&amp;IF(O31&gt;2,1,0)+IF(Q31&gt;2,1,0)+IF(S31&gt;2,1,0)+IF(U31&gt;2,1,0)+IF(W31&gt;2,1,0)&amp;"("&amp;N31+P31+R31+T31+V31&amp;"-"&amp;O31+Q31+S31+U31+W31&amp;")")</f>
        <v/>
      </c>
      <c r="K31" s="53"/>
      <c r="L31" s="20" t="str">
        <f>IF(K31="","",IF(K31&lt;2,"○昇格",IF(K31&gt;4,"降格","残留")))</f>
        <v/>
      </c>
      <c r="N31" s="10">
        <f>IF(E31="",0,INT(MID(E31,1,1)))</f>
        <v>0</v>
      </c>
      <c r="O31" s="10">
        <f>IF(E31="",0,INT(MID(E31,3,1)))</f>
        <v>0</v>
      </c>
      <c r="P31" s="10">
        <f>IF(F31="",0,INT(MID(F31,1,1)))</f>
        <v>0</v>
      </c>
      <c r="Q31" s="10">
        <f>IF(F31="",0,INT(MID(F31,3,1)))</f>
        <v>0</v>
      </c>
      <c r="R31" s="10">
        <f>IF(G31="",0,INT(MID(G31,1,1)))</f>
        <v>0</v>
      </c>
      <c r="S31" s="10">
        <f>IF(G31="",0,INT(MID(G31,3,1)))</f>
        <v>0</v>
      </c>
      <c r="T31" s="10">
        <f>IF(H31="",0,INT(MID(H31,1,1)))</f>
        <v>0</v>
      </c>
      <c r="U31" s="10">
        <f>IF(H31="",0,INT(MID(H31,3,1)))</f>
        <v>0</v>
      </c>
      <c r="V31" s="10">
        <f>IF(I31="",0,INT(MID(I31,1,1)))</f>
        <v>0</v>
      </c>
      <c r="W31" s="10">
        <f>IF(I31="",0,INT(MID(I31,3,1)))</f>
        <v>0</v>
      </c>
    </row>
    <row r="32" spans="2:25" s="7" customFormat="1" ht="18" customHeight="1" thickBot="1" x14ac:dyDescent="0.25">
      <c r="B32" s="149"/>
      <c r="C32" s="23" t="s">
        <v>10</v>
      </c>
      <c r="D32" s="84" t="s">
        <v>111</v>
      </c>
      <c r="E32" s="57" t="str">
        <f>IF(I28="","",MID(I28,3,1)&amp;"－"&amp;MID(I28,1,1)&amp;MID(I28,4,4))</f>
        <v/>
      </c>
      <c r="F32" s="57" t="str">
        <f>IF(I29="","",MID(I29,3,1)&amp;"－"&amp;MID(I29,1,1)&amp;MID(I29,4,4))</f>
        <v/>
      </c>
      <c r="G32" s="57" t="str">
        <f>IF(I30="","",MID(I30,3,1)&amp;"－"&amp;MID(I30,1,1)&amp;MID(I30,4,4))</f>
        <v/>
      </c>
      <c r="H32" s="57" t="str">
        <f>IF(I31="","",MID(I31,3,1)&amp;"－"&amp;MID(I31,1,1)&amp;MID(I31,4,4))</f>
        <v/>
      </c>
      <c r="I32" s="60"/>
      <c r="J32" s="17" t="str">
        <f>IF(AND(E32="",F32="",G32="",H32="",I32=""),"",IF(N32&gt;2,1,0)+IF(P32&gt;2,1,0)+IF(R32&gt;2,1,0)+IF(T32&gt;2,1,0)+IF(V32&gt;2,1,0)&amp;"-"&amp;IF(O32&gt;2,1,0)+IF(Q32&gt;2,1,0)+IF(S32&gt;2,1,0)+IF(U32&gt;2,1,0)+IF(W32&gt;2,1,0)&amp;"("&amp;N32+P32+R32+T32+V32&amp;"-"&amp;O32+Q32+S32+U32+W32&amp;")")</f>
        <v/>
      </c>
      <c r="K32" s="14"/>
      <c r="L32" s="20" t="str">
        <f>IF(K32="","",IF(K32&lt;2,"○昇格",IF(K32&gt;4,"降格","残留")))</f>
        <v/>
      </c>
      <c r="M32" s="6"/>
      <c r="N32" s="10">
        <f>IF(E32="",0,INT(MID(E32,1,1)))</f>
        <v>0</v>
      </c>
      <c r="O32" s="10">
        <f>IF(E32="",0,INT(MID(E32,3,1)))</f>
        <v>0</v>
      </c>
      <c r="P32" s="10">
        <f>IF(F32="",0,INT(MID(F32,1,1)))</f>
        <v>0</v>
      </c>
      <c r="Q32" s="10">
        <f>IF(F32="",0,INT(MID(F32,3,1)))</f>
        <v>0</v>
      </c>
      <c r="R32" s="10">
        <f>IF(G32="",0,INT(MID(G32,1,1)))</f>
        <v>0</v>
      </c>
      <c r="S32" s="10">
        <f>IF(G32="",0,INT(MID(G32,3,1)))</f>
        <v>0</v>
      </c>
      <c r="T32" s="10">
        <f>IF(H32="",0,INT(MID(H32,1,1)))</f>
        <v>0</v>
      </c>
      <c r="U32" s="10">
        <f>IF(H32="",0,INT(MID(H32,3,1)))</f>
        <v>0</v>
      </c>
      <c r="V32" s="10">
        <f>IF(I32="",0,INT(MID(I32,1,1)))</f>
        <v>0</v>
      </c>
      <c r="W32" s="10">
        <f>IF(I32="",0,INT(MID(I32,3,1)))</f>
        <v>0</v>
      </c>
      <c r="X32" s="2"/>
    </row>
    <row r="33" spans="2:24" s="7" customFormat="1" ht="18" customHeight="1" thickBot="1" x14ac:dyDescent="0.25">
      <c r="B33" s="6"/>
      <c r="C33" s="8"/>
      <c r="D33" s="6"/>
      <c r="E33" s="9"/>
      <c r="F33" s="9"/>
      <c r="G33" s="9"/>
      <c r="H33" s="9"/>
      <c r="I33" s="9"/>
      <c r="J33" s="8"/>
      <c r="K33" s="8"/>
      <c r="L33" s="8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2:24" s="7" customFormat="1" ht="18" customHeight="1" thickBot="1" x14ac:dyDescent="0.25">
      <c r="B34" s="150" t="s">
        <v>31</v>
      </c>
      <c r="C34" s="151"/>
      <c r="D34" s="152"/>
      <c r="E34" s="11" t="str">
        <f>D35</f>
        <v>横浜市役所D</v>
      </c>
      <c r="F34" s="11" t="str">
        <f>D36</f>
        <v>PFU横浜本社</v>
      </c>
      <c r="G34" s="11" t="str">
        <f>D37</f>
        <v>日立ソリューションズB</v>
      </c>
      <c r="H34" s="11" t="str">
        <f>D38</f>
        <v>パナソニックA</v>
      </c>
      <c r="I34" s="11" t="str">
        <f>D39</f>
        <v>住友電工</v>
      </c>
      <c r="J34" s="18" t="s">
        <v>3</v>
      </c>
      <c r="K34" s="19" t="s">
        <v>4</v>
      </c>
      <c r="L34" s="20"/>
    </row>
    <row r="35" spans="2:24" s="7" customFormat="1" ht="18" customHeight="1" thickTop="1" x14ac:dyDescent="0.2">
      <c r="B35" s="147" t="s">
        <v>32</v>
      </c>
      <c r="C35" s="21" t="s">
        <v>6</v>
      </c>
      <c r="D35" s="79" t="s">
        <v>112</v>
      </c>
      <c r="E35" s="24"/>
      <c r="F35" s="55"/>
      <c r="G35" s="55"/>
      <c r="H35" s="55"/>
      <c r="I35" s="55"/>
      <c r="J35" s="15" t="str">
        <f>IF(AND(E35="",F35="",G35="",H35="",I35=""),"",IF(N35&gt;2,1,0)+IF(P35&gt;2,1,0)+IF(R35&gt;2,1,0)+IF(T35&gt;2,1,0)+IF(V35&gt;2,1,0)&amp;"-"&amp;IF(O35&gt;2,1,0)+IF(Q35&gt;2,1,0)+IF(S35&gt;2,1,0)+IF(U35&gt;2,1,0)+IF(W35&gt;2,1,0)&amp;"("&amp;N35+P35+R35+T35+V35&amp;"-"&amp;O35+Q35+S35+U35+W35&amp;")")</f>
        <v/>
      </c>
      <c r="K35" s="12"/>
      <c r="L35" s="20" t="str">
        <f>IF(K35="","",IF(K35&lt;2,"○昇格",IF(K35&gt;4,"降格","残留")))</f>
        <v/>
      </c>
      <c r="M35" s="116"/>
      <c r="N35" s="10">
        <f>IF(E35="",0,INT(MID(E35,1,1)))</f>
        <v>0</v>
      </c>
      <c r="O35" s="10">
        <f>IF(E35="",0,INT(MID(E35,3,1)))</f>
        <v>0</v>
      </c>
      <c r="P35" s="10">
        <f>IF(F35="",0,INT(MID(F35,1,1)))</f>
        <v>0</v>
      </c>
      <c r="Q35" s="10">
        <f>IF(F35="",0,INT(MID(F35,3,1)))</f>
        <v>0</v>
      </c>
      <c r="R35" s="10">
        <f>IF(G35="",0,INT(MID(G35,1,1)))</f>
        <v>0</v>
      </c>
      <c r="S35" s="10">
        <f>IF(G35="",0,INT(MID(G35,3,1)))</f>
        <v>0</v>
      </c>
      <c r="T35" s="10">
        <f>IF(H35="",0,INT(MID(H35,1,1)))</f>
        <v>0</v>
      </c>
      <c r="U35" s="10">
        <f>IF(H35="",0,INT(MID(H35,3,1)))</f>
        <v>0</v>
      </c>
      <c r="V35" s="10">
        <f>IF(I35="",0,INT(MID(I35,1,1)))</f>
        <v>0</v>
      </c>
      <c r="W35" s="10">
        <f>IF(I35="",0,INT(MID(I35,3,1)))</f>
        <v>0</v>
      </c>
    </row>
    <row r="36" spans="2:24" s="7" customFormat="1" ht="18" customHeight="1" x14ac:dyDescent="0.2">
      <c r="B36" s="148"/>
      <c r="C36" s="22" t="s">
        <v>7</v>
      </c>
      <c r="D36" s="79" t="s">
        <v>83</v>
      </c>
      <c r="E36" s="56" t="str">
        <f>IF(F35="","",MID(F35,3,1)&amp;"－"&amp;MID(F35,1,1)&amp;MID(F35,4,4))</f>
        <v/>
      </c>
      <c r="F36" s="25"/>
      <c r="G36" s="55"/>
      <c r="H36" s="55"/>
      <c r="I36" s="55"/>
      <c r="J36" s="16" t="str">
        <f>IF(AND(E36="",F36="",G36="",H36="",I36=""),"",IF(N36&gt;2,1,0)+IF(P36&gt;2,1,0)+IF(R36&gt;2,1,0)+IF(T36&gt;2,1,0)+IF(V36&gt;2,1,0)&amp;"-"&amp;IF(O36&gt;2,1,0)+IF(Q36&gt;2,1,0)+IF(S36&gt;2,1,0)+IF(U36&gt;2,1,0)+IF(W36&gt;2,1,0)&amp;"("&amp;N36+P36+R36+T36+V36&amp;"-"&amp;O36+Q36+S36+U36+W36&amp;")")</f>
        <v/>
      </c>
      <c r="K36" s="13"/>
      <c r="L36" s="20" t="str">
        <f>IF(K36="","",IF(K36&lt;2,"○昇格",IF(K36&gt;4,"降格","残留")))</f>
        <v/>
      </c>
      <c r="M36" s="116"/>
      <c r="N36" s="10">
        <f>IF(E36="",0,INT(MID(E36,1,1)))</f>
        <v>0</v>
      </c>
      <c r="O36" s="10">
        <f>IF(E36="",0,INT(MID(E36,3,1)))</f>
        <v>0</v>
      </c>
      <c r="P36" s="10">
        <f>IF(F36="",0,INT(MID(F36,1,1)))</f>
        <v>0</v>
      </c>
      <c r="Q36" s="10">
        <f>IF(F36="",0,INT(MID(F36,3,1)))</f>
        <v>0</v>
      </c>
      <c r="R36" s="10">
        <f>IF(G36="",0,INT(MID(G36,1,1)))</f>
        <v>0</v>
      </c>
      <c r="S36" s="10">
        <f>IF(G36="",0,INT(MID(G36,3,1)))</f>
        <v>0</v>
      </c>
      <c r="T36" s="10">
        <f>IF(H36="",0,INT(MID(H36,1,1)))</f>
        <v>0</v>
      </c>
      <c r="U36" s="10">
        <f>IF(H36="",0,INT(MID(H36,3,1)))</f>
        <v>0</v>
      </c>
      <c r="V36" s="10">
        <f>IF(I36="",0,INT(MID(I36,1,1)))</f>
        <v>0</v>
      </c>
      <c r="W36" s="10">
        <f>IF(I36="",0,INT(MID(I36,3,1)))</f>
        <v>0</v>
      </c>
      <c r="X36" s="2"/>
    </row>
    <row r="37" spans="2:24" s="7" customFormat="1" ht="18" customHeight="1" x14ac:dyDescent="0.2">
      <c r="B37" s="148"/>
      <c r="C37" s="22" t="s">
        <v>8</v>
      </c>
      <c r="D37" s="82" t="s">
        <v>113</v>
      </c>
      <c r="E37" s="56" t="str">
        <f>IF(G35="","",MID(G35,3,1)&amp;"－"&amp;MID(G35,1,1)&amp;MID(G35,4,4))</f>
        <v/>
      </c>
      <c r="F37" s="56" t="str">
        <f>IF(G36="","",MID(G36,3,1)&amp;"－"&amp;MID(G36,1,1)&amp;MID(G36,4,4))</f>
        <v/>
      </c>
      <c r="G37" s="25"/>
      <c r="H37" s="55"/>
      <c r="I37" s="55"/>
      <c r="J37" s="16" t="str">
        <f>IF(AND(E37="",F37="",G37="",H37="",I37=""),"",IF(N37&gt;2,1,0)+IF(P37&gt;2,1,0)+IF(R37&gt;2,1,0)+IF(T37&gt;2,1,0)+IF(V37&gt;2,1,0)&amp;"-"&amp;IF(O37&gt;2,1,0)+IF(Q37&gt;2,1,0)+IF(S37&gt;2,1,0)+IF(U37&gt;2,1,0)+IF(W37&gt;2,1,0)&amp;"("&amp;N37+P37+R37+T37+V37&amp;"-"&amp;O37+Q37+S37+U37+W37&amp;")")</f>
        <v/>
      </c>
      <c r="K37" s="13"/>
      <c r="L37" s="20" t="str">
        <f>IF(K37="","",IF(K37&lt;2,"○昇格",IF(K37&gt;4,"降格","残留")))</f>
        <v/>
      </c>
      <c r="N37" s="10">
        <f>IF(E37="",0,INT(MID(E37,1,1)))</f>
        <v>0</v>
      </c>
      <c r="O37" s="10">
        <f>IF(E37="",0,INT(MID(E37,3,1)))</f>
        <v>0</v>
      </c>
      <c r="P37" s="10">
        <f>IF(F37="",0,INT(MID(F37,1,1)))</f>
        <v>0</v>
      </c>
      <c r="Q37" s="10">
        <f>IF(F37="",0,INT(MID(F37,3,1)))</f>
        <v>0</v>
      </c>
      <c r="R37" s="10">
        <f>IF(G37="",0,INT(MID(G37,1,1)))</f>
        <v>0</v>
      </c>
      <c r="S37" s="10">
        <f>IF(G37="",0,INT(MID(G37,3,1)))</f>
        <v>0</v>
      </c>
      <c r="T37" s="10">
        <f>IF(H37="",0,INT(MID(H37,1,1)))</f>
        <v>0</v>
      </c>
      <c r="U37" s="10">
        <f>IF(H37="",0,INT(MID(H37,3,1)))</f>
        <v>0</v>
      </c>
      <c r="V37" s="10">
        <f>IF(I37="",0,INT(MID(I37,1,1)))</f>
        <v>0</v>
      </c>
      <c r="W37" s="10">
        <f>IF(I37="",0,INT(MID(I37,3,1)))</f>
        <v>0</v>
      </c>
      <c r="X37" s="2"/>
    </row>
    <row r="38" spans="2:24" s="7" customFormat="1" ht="18" customHeight="1" x14ac:dyDescent="0.2">
      <c r="B38" s="148"/>
      <c r="C38" s="22" t="s">
        <v>9</v>
      </c>
      <c r="D38" s="79" t="s">
        <v>114</v>
      </c>
      <c r="E38" s="56" t="str">
        <f>IF(H35="","",MID(H35,3,1)&amp;"－"&amp;MID(H35,1,1)&amp;MID(H35,4,4))</f>
        <v/>
      </c>
      <c r="F38" s="56" t="str">
        <f>IF(H36="","",MID(H36,3,1)&amp;"－"&amp;MID(H36,1,1)&amp;MID(H36,4,4))</f>
        <v/>
      </c>
      <c r="G38" s="56" t="str">
        <f>IF(H37="","",MID(H37,3,1)&amp;"－"&amp;MID(H37,1,1)&amp;MID(H37,4,4))</f>
        <v/>
      </c>
      <c r="H38" s="25"/>
      <c r="I38" s="55"/>
      <c r="J38" s="16" t="str">
        <f>IF(AND(E38="",F38="",G38="",H38="",I38=""),"",IF(N38&gt;2,1,0)+IF(P38&gt;2,1,0)+IF(R38&gt;2,1,0)+IF(T38&gt;2,1,0)+IF(V38&gt;2,1,0)&amp;"-"&amp;IF(O38&gt;2,1,0)+IF(Q38&gt;2,1,0)+IF(S38&gt;2,1,0)+IF(U38&gt;2,1,0)+IF(W38&gt;2,1,0)&amp;"("&amp;N38+P38+R38+T38+V38&amp;"-"&amp;O38+Q38+S38+U38+W38&amp;")")</f>
        <v/>
      </c>
      <c r="K38" s="13"/>
      <c r="L38" s="20" t="str">
        <f>IF(K38="","",IF(K38&lt;2,"○昇格",IF(K38&gt;4,"降格","残留")))</f>
        <v/>
      </c>
      <c r="M38" s="6"/>
      <c r="N38" s="10">
        <f>IF(E38="",0,INT(MID(E38,1,1)))</f>
        <v>0</v>
      </c>
      <c r="O38" s="10">
        <f>IF(E38="",0,INT(MID(E38,3,1)))</f>
        <v>0</v>
      </c>
      <c r="P38" s="10">
        <f>IF(F38="",0,INT(MID(F38,1,1)))</f>
        <v>0</v>
      </c>
      <c r="Q38" s="10">
        <f>IF(F38="",0,INT(MID(F38,3,1)))</f>
        <v>0</v>
      </c>
      <c r="R38" s="10">
        <f>IF(G38="",0,INT(MID(G38,1,1)))</f>
        <v>0</v>
      </c>
      <c r="S38" s="10">
        <f>IF(G38="",0,INT(MID(G38,3,1)))</f>
        <v>0</v>
      </c>
      <c r="T38" s="10">
        <f>IF(H38="",0,INT(MID(H38,1,1)))</f>
        <v>0</v>
      </c>
      <c r="U38" s="10">
        <f>IF(H38="",0,INT(MID(H38,3,1)))</f>
        <v>0</v>
      </c>
      <c r="V38" s="10">
        <f>IF(I38="",0,INT(MID(I38,1,1)))</f>
        <v>0</v>
      </c>
      <c r="W38" s="10">
        <f>IF(I38="",0,INT(MID(I38,3,1)))</f>
        <v>0</v>
      </c>
      <c r="X38" s="2"/>
    </row>
    <row r="39" spans="2:24" s="7" customFormat="1" ht="18" customHeight="1" thickBot="1" x14ac:dyDescent="0.25">
      <c r="B39" s="149"/>
      <c r="C39" s="23" t="s">
        <v>10</v>
      </c>
      <c r="D39" s="80" t="s">
        <v>115</v>
      </c>
      <c r="E39" s="57" t="str">
        <f>IF(I35="","",MID(I35,3,1)&amp;"－"&amp;MID(I35,1,1)&amp;MID(I35,4,4))</f>
        <v/>
      </c>
      <c r="F39" s="57" t="str">
        <f>IF(I36="","",MID(I36,3,1)&amp;"－"&amp;MID(I36,1,1)&amp;MID(I36,4,4))</f>
        <v/>
      </c>
      <c r="G39" s="57" t="str">
        <f>IF(I37="","",MID(I37,3,1)&amp;"－"&amp;MID(I37,1,1)&amp;MID(I37,4,4))</f>
        <v/>
      </c>
      <c r="H39" s="57" t="str">
        <f>IF(I38="","",MID(I38,3,1)&amp;"－"&amp;MID(I38,1,1)&amp;MID(I38,4,4))</f>
        <v/>
      </c>
      <c r="I39" s="26"/>
      <c r="J39" s="17" t="str">
        <f>IF(AND(E39="",F39="",G39="",H39="",I39=""),"",IF(N39&gt;2,1,0)+IF(P39&gt;2,1,0)+IF(R39&gt;2,1,0)+IF(T39&gt;2,1,0)+IF(V39&gt;2,1,0)&amp;"-"&amp;IF(O39&gt;2,1,0)+IF(Q39&gt;2,1,0)+IF(S39&gt;2,1,0)+IF(U39&gt;2,1,0)+IF(W39&gt;2,1,0)&amp;"("&amp;N39+P39+R39+T39+V39&amp;"-"&amp;O39+Q39+S39+U39+W39&amp;")")</f>
        <v/>
      </c>
      <c r="K39" s="14"/>
      <c r="L39" s="20" t="str">
        <f>IF(K39="","",IF(K39&lt;2,"○昇格",IF(K39&gt;4,"降格","残留")))</f>
        <v/>
      </c>
      <c r="N39" s="10">
        <f>IF(E39="",0,INT(MID(E39,1,1)))</f>
        <v>0</v>
      </c>
      <c r="O39" s="10">
        <f>IF(E39="",0,INT(MID(E39,3,1)))</f>
        <v>0</v>
      </c>
      <c r="P39" s="10">
        <f>IF(F39="",0,INT(MID(F39,1,1)))</f>
        <v>0</v>
      </c>
      <c r="Q39" s="10">
        <f>IF(F39="",0,INT(MID(F39,3,1)))</f>
        <v>0</v>
      </c>
      <c r="R39" s="10">
        <f>IF(G39="",0,INT(MID(G39,1,1)))</f>
        <v>0</v>
      </c>
      <c r="S39" s="10">
        <f>IF(G39="",0,INT(MID(G39,3,1)))</f>
        <v>0</v>
      </c>
      <c r="T39" s="10">
        <f>IF(H39="",0,INT(MID(H39,1,1)))</f>
        <v>0</v>
      </c>
      <c r="U39" s="10">
        <f>IF(H39="",0,INT(MID(H39,3,1)))</f>
        <v>0</v>
      </c>
      <c r="V39" s="10">
        <f>IF(I39="",0,INT(MID(I39,1,1)))</f>
        <v>0</v>
      </c>
      <c r="W39" s="10">
        <f>IF(I39="",0,INT(MID(I39,3,1)))</f>
        <v>0</v>
      </c>
      <c r="X39" s="2"/>
    </row>
    <row r="40" spans="2:24" s="7" customFormat="1" ht="18" customHeight="1" thickBot="1" x14ac:dyDescent="0.25">
      <c r="B40" s="6"/>
      <c r="C40" s="8"/>
      <c r="D40" s="6"/>
      <c r="E40" s="9"/>
      <c r="F40" s="9"/>
      <c r="G40" s="9"/>
      <c r="H40" s="9"/>
      <c r="I40" s="9"/>
      <c r="J40" s="8"/>
      <c r="K40" s="8"/>
      <c r="L40" s="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2"/>
    </row>
    <row r="41" spans="2:24" s="7" customFormat="1" ht="18" customHeight="1" thickBot="1" x14ac:dyDescent="0.25">
      <c r="B41" s="150" t="s">
        <v>33</v>
      </c>
      <c r="C41" s="151"/>
      <c r="D41" s="152"/>
      <c r="E41" s="11" t="str">
        <f>D42</f>
        <v>東芝横浜B</v>
      </c>
      <c r="F41" s="11" t="str">
        <f>D43</f>
        <v>東洋製罐グループHD-C</v>
      </c>
      <c r="G41" s="11" t="str">
        <f>D44</f>
        <v>千代田化工A</v>
      </c>
      <c r="H41" s="11" t="str">
        <f>D45</f>
        <v>三菱重工横浜A</v>
      </c>
      <c r="I41" s="11" t="str">
        <f>D46</f>
        <v>大東建託横浜Ｂ</v>
      </c>
      <c r="J41" s="18" t="s">
        <v>3</v>
      </c>
      <c r="K41" s="19" t="s">
        <v>4</v>
      </c>
      <c r="L41" s="20"/>
    </row>
    <row r="42" spans="2:24" s="7" customFormat="1" ht="18" customHeight="1" thickTop="1" x14ac:dyDescent="0.2">
      <c r="B42" s="147" t="s">
        <v>34</v>
      </c>
      <c r="C42" s="21" t="s">
        <v>6</v>
      </c>
      <c r="D42" s="79" t="s">
        <v>116</v>
      </c>
      <c r="E42" s="24"/>
      <c r="F42" s="55"/>
      <c r="G42" s="55"/>
      <c r="H42" s="55"/>
      <c r="I42" s="55"/>
      <c r="J42" s="15" t="str">
        <f>IF(AND(E42="",F42="",G42="",H42="",I42=""),"",IF(N42&gt;2,1,0)+IF(P42&gt;2,1,0)+IF(R42&gt;2,1,0)+IF(T42&gt;2,1,0)+IF(V42&gt;2,1,0)&amp;"-"&amp;IF(O42&gt;2,1,0)+IF(Q42&gt;2,1,0)+IF(S42&gt;2,1,0)+IF(U42&gt;2,1,0)+IF(W42&gt;2,1,0)&amp;"("&amp;N42+P42+R42+T42+V42&amp;"-"&amp;O42+Q42+S42+U42+W42&amp;")")</f>
        <v/>
      </c>
      <c r="K42" s="12"/>
      <c r="L42" s="20" t="str">
        <f>IF(K42="","",IF(K42&lt;2,"○昇格",IF(K42&gt;4,"降格","残留")))</f>
        <v/>
      </c>
      <c r="M42" s="27"/>
      <c r="N42" s="10">
        <f>IF(E42="",0,INT(MID(E42,1,1)))</f>
        <v>0</v>
      </c>
      <c r="O42" s="10">
        <f>IF(E42="",0,INT(MID(E42,3,1)))</f>
        <v>0</v>
      </c>
      <c r="P42" s="10">
        <f>IF(F42="",0,INT(MID(F42,1,1)))</f>
        <v>0</v>
      </c>
      <c r="Q42" s="10">
        <f>IF(F42="",0,INT(MID(F42,3,1)))</f>
        <v>0</v>
      </c>
      <c r="R42" s="10">
        <f>IF(G42="",0,INT(MID(G42,1,1)))</f>
        <v>0</v>
      </c>
      <c r="S42" s="10">
        <f>IF(G42="",0,INT(MID(G42,3,1)))</f>
        <v>0</v>
      </c>
      <c r="T42" s="10">
        <f>IF(H42="",0,INT(MID(H42,1,1)))</f>
        <v>0</v>
      </c>
      <c r="U42" s="10">
        <f>IF(H42="",0,INT(MID(H42,3,1)))</f>
        <v>0</v>
      </c>
      <c r="V42" s="10">
        <f>IF(I42="",0,INT(MID(I42,1,1)))</f>
        <v>0</v>
      </c>
      <c r="W42" s="10">
        <f>IF(I42="",0,INT(MID(I42,3,1)))</f>
        <v>0</v>
      </c>
      <c r="X42" s="2"/>
    </row>
    <row r="43" spans="2:24" s="7" customFormat="1" ht="18" customHeight="1" x14ac:dyDescent="0.2">
      <c r="B43" s="148"/>
      <c r="C43" s="22" t="s">
        <v>7</v>
      </c>
      <c r="D43" s="79" t="s">
        <v>117</v>
      </c>
      <c r="E43" s="56" t="str">
        <f>IF(F42="","",MID(F42,3,1)&amp;"－"&amp;MID(F42,1,1)&amp;MID(F42,4,4))</f>
        <v/>
      </c>
      <c r="F43" s="25"/>
      <c r="G43" s="55"/>
      <c r="H43" s="55"/>
      <c r="I43" s="55"/>
      <c r="J43" s="16" t="str">
        <f>IF(AND(E43="",F43="",G43="",H43="",I43=""),"",IF(N43&gt;2,1,0)+IF(P43&gt;2,1,0)+IF(R43&gt;2,1,0)+IF(T43&gt;2,1,0)+IF(V43&gt;2,1,0)&amp;"-"&amp;IF(O43&gt;2,1,0)+IF(Q43&gt;2,1,0)+IF(S43&gt;2,1,0)+IF(U43&gt;2,1,0)+IF(W43&gt;2,1,0)&amp;"("&amp;N43+P43+R43+T43+V43&amp;"-"&amp;O43+Q43+S43+U43+W43&amp;")")</f>
        <v/>
      </c>
      <c r="K43" s="13"/>
      <c r="L43" s="20" t="str">
        <f>IF(K43="","",IF(K43&lt;2,"○昇格",IF(K43&gt;4,"降格","残留")))</f>
        <v/>
      </c>
      <c r="M43" s="116"/>
      <c r="N43" s="10">
        <f>IF(E43="",0,INT(MID(E43,1,1)))</f>
        <v>0</v>
      </c>
      <c r="O43" s="10">
        <f>IF(E43="",0,INT(MID(E43,3,1)))</f>
        <v>0</v>
      </c>
      <c r="P43" s="10">
        <f>IF(F43="",0,INT(MID(F43,1,1)))</f>
        <v>0</v>
      </c>
      <c r="Q43" s="10">
        <f>IF(F43="",0,INT(MID(F43,3,1)))</f>
        <v>0</v>
      </c>
      <c r="R43" s="10">
        <f>IF(G43="",0,INT(MID(G43,1,1)))</f>
        <v>0</v>
      </c>
      <c r="S43" s="10">
        <f>IF(G43="",0,INT(MID(G43,3,1)))</f>
        <v>0</v>
      </c>
      <c r="T43" s="10">
        <f>IF(H43="",0,INT(MID(H43,1,1)))</f>
        <v>0</v>
      </c>
      <c r="U43" s="10">
        <f>IF(H43="",0,INT(MID(H43,3,1)))</f>
        <v>0</v>
      </c>
      <c r="V43" s="10">
        <f>IF(I43="",0,INT(MID(I43,1,1)))</f>
        <v>0</v>
      </c>
      <c r="W43" s="10">
        <f>IF(I43="",0,INT(MID(I43,3,1)))</f>
        <v>0</v>
      </c>
      <c r="X43" s="2"/>
    </row>
    <row r="44" spans="2:24" s="7" customFormat="1" ht="18" customHeight="1" x14ac:dyDescent="0.2">
      <c r="B44" s="148"/>
      <c r="C44" s="22" t="s">
        <v>8</v>
      </c>
      <c r="D44" s="79" t="s">
        <v>118</v>
      </c>
      <c r="E44" s="56" t="str">
        <f>IF(G42="","",MID(G42,3,1)&amp;"－"&amp;MID(G42,1,1)&amp;MID(G42,4,4))</f>
        <v/>
      </c>
      <c r="F44" s="56" t="str">
        <f>IF(G43="","",MID(G43,3,1)&amp;"－"&amp;MID(G43,1,1)&amp;MID(G43,4,4))</f>
        <v/>
      </c>
      <c r="G44" s="25"/>
      <c r="H44" s="55"/>
      <c r="I44" s="55"/>
      <c r="J44" s="16" t="str">
        <f>IF(AND(E44="",F44="",G44="",H44="",I44=""),"",IF(N44&gt;2,1,0)+IF(P44&gt;2,1,0)+IF(R44&gt;2,1,0)+IF(T44&gt;2,1,0)+IF(V44&gt;2,1,0)&amp;"-"&amp;IF(O44&gt;2,1,0)+IF(Q44&gt;2,1,0)+IF(S44&gt;2,1,0)+IF(U44&gt;2,1,0)+IF(W44&gt;2,1,0)&amp;"("&amp;N44+P44+R44+T44+V44&amp;"-"&amp;O44+Q44+S44+U44+W44&amp;")")</f>
        <v/>
      </c>
      <c r="K44" s="13"/>
      <c r="L44" s="20" t="str">
        <f>IF(K44="","",IF(K44&lt;2,"○昇格",IF(K44&gt;4,"降格","残留")))</f>
        <v/>
      </c>
      <c r="N44" s="10">
        <f>IF(E44="",0,INT(MID(E44,1,1)))</f>
        <v>0</v>
      </c>
      <c r="O44" s="10">
        <f>IF(E44="",0,INT(MID(E44,3,1)))</f>
        <v>0</v>
      </c>
      <c r="P44" s="10">
        <f>IF(F44="",0,INT(MID(F44,1,1)))</f>
        <v>0</v>
      </c>
      <c r="Q44" s="10">
        <f>IF(F44="",0,INT(MID(F44,3,1)))</f>
        <v>0</v>
      </c>
      <c r="R44" s="10">
        <f>IF(G44="",0,INT(MID(G44,1,1)))</f>
        <v>0</v>
      </c>
      <c r="S44" s="10">
        <f>IF(G44="",0,INT(MID(G44,3,1)))</f>
        <v>0</v>
      </c>
      <c r="T44" s="10">
        <f>IF(H44="",0,INT(MID(H44,1,1)))</f>
        <v>0</v>
      </c>
      <c r="U44" s="10">
        <f>IF(H44="",0,INT(MID(H44,3,1)))</f>
        <v>0</v>
      </c>
      <c r="V44" s="10">
        <f>IF(I44="",0,INT(MID(I44,1,1)))</f>
        <v>0</v>
      </c>
      <c r="W44" s="10">
        <f>IF(I44="",0,INT(MID(I44,3,1)))</f>
        <v>0</v>
      </c>
      <c r="X44" s="2"/>
    </row>
    <row r="45" spans="2:24" s="7" customFormat="1" ht="18" customHeight="1" x14ac:dyDescent="0.2">
      <c r="B45" s="148"/>
      <c r="C45" s="22" t="s">
        <v>9</v>
      </c>
      <c r="D45" s="79" t="s">
        <v>119</v>
      </c>
      <c r="E45" s="56" t="str">
        <f>IF(H42="","",MID(H42,3,1)&amp;"－"&amp;MID(H42,1,1)&amp;MID(H42,4,4))</f>
        <v/>
      </c>
      <c r="F45" s="56" t="str">
        <f>IF(H43="","",MID(H43,3,1)&amp;"－"&amp;MID(H43,1,1)&amp;MID(H43,4,4))</f>
        <v/>
      </c>
      <c r="G45" s="56" t="str">
        <f>IF(H44="","",MID(H44,3,1)&amp;"－"&amp;MID(H44,1,1)&amp;MID(H44,4,4))</f>
        <v/>
      </c>
      <c r="H45" s="25"/>
      <c r="I45" s="55"/>
      <c r="J45" s="16" t="str">
        <f>IF(AND(E45="",F45="",G45="",H45="",I45=""),"",IF(N45&gt;2,1,0)+IF(P45&gt;2,1,0)+IF(R45&gt;2,1,0)+IF(T45&gt;2,1,0)+IF(V45&gt;2,1,0)&amp;"-"&amp;IF(O45&gt;2,1,0)+IF(Q45&gt;2,1,0)+IF(S45&gt;2,1,0)+IF(U45&gt;2,1,0)+IF(W45&gt;2,1,0)&amp;"("&amp;N45+P45+R45+T45+V45&amp;"-"&amp;O45+Q45+S45+U45+W45&amp;")")</f>
        <v/>
      </c>
      <c r="K45" s="13"/>
      <c r="L45" s="20" t="str">
        <f>IF(K45="","",IF(K45&lt;2,"○昇格",IF(K45&gt;4,"降格","残留")))</f>
        <v/>
      </c>
      <c r="M45" s="6"/>
      <c r="N45" s="10">
        <f>IF(E45="",0,INT(MID(E45,1,1)))</f>
        <v>0</v>
      </c>
      <c r="O45" s="10">
        <f>IF(E45="",0,INT(MID(E45,3,1)))</f>
        <v>0</v>
      </c>
      <c r="P45" s="10">
        <f>IF(F45="",0,INT(MID(F45,1,1)))</f>
        <v>0</v>
      </c>
      <c r="Q45" s="10">
        <f>IF(F45="",0,INT(MID(F45,3,1)))</f>
        <v>0</v>
      </c>
      <c r="R45" s="10">
        <f>IF(G45="",0,INT(MID(G45,1,1)))</f>
        <v>0</v>
      </c>
      <c r="S45" s="10">
        <f>IF(G45="",0,INT(MID(G45,3,1)))</f>
        <v>0</v>
      </c>
      <c r="T45" s="10">
        <f>IF(H45="",0,INT(MID(H45,1,1)))</f>
        <v>0</v>
      </c>
      <c r="U45" s="10">
        <f>IF(H45="",0,INT(MID(H45,3,1)))</f>
        <v>0</v>
      </c>
      <c r="V45" s="10">
        <f>IF(I45="",0,INT(MID(I45,1,1)))</f>
        <v>0</v>
      </c>
      <c r="W45" s="10">
        <f>IF(I45="",0,INT(MID(I45,3,1)))</f>
        <v>0</v>
      </c>
      <c r="X45" s="2"/>
    </row>
    <row r="46" spans="2:24" s="7" customFormat="1" ht="18" customHeight="1" thickBot="1" x14ac:dyDescent="0.25">
      <c r="B46" s="149"/>
      <c r="C46" s="23" t="s">
        <v>10</v>
      </c>
      <c r="D46" s="80" t="s">
        <v>120</v>
      </c>
      <c r="E46" s="57" t="str">
        <f>IF(I42="","",MID(I42,3,1)&amp;"－"&amp;MID(I42,1,1)&amp;MID(I42,4,4))</f>
        <v/>
      </c>
      <c r="F46" s="57" t="str">
        <f>IF(I43="","",MID(I43,3,1)&amp;"－"&amp;MID(I43,1,1)&amp;MID(I43,4,4))</f>
        <v/>
      </c>
      <c r="G46" s="57" t="str">
        <f>IF(I44="","",MID(I44,3,1)&amp;"－"&amp;MID(I44,1,1)&amp;MID(I44,4,4))</f>
        <v/>
      </c>
      <c r="H46" s="57" t="str">
        <f>IF(I45="","",MID(I45,3,1)&amp;"－"&amp;MID(I45,1,1)&amp;MID(I45,4,4))</f>
        <v/>
      </c>
      <c r="I46" s="26"/>
      <c r="J46" s="17" t="str">
        <f>IF(AND(E46="",F46="",G46="",H46="",I46=""),"",IF(N46&gt;2,1,0)+IF(P46&gt;2,1,0)+IF(R46&gt;2,1,0)+IF(T46&gt;2,1,0)+IF(V46&gt;2,1,0)&amp;"-"&amp;IF(O46&gt;2,1,0)+IF(Q46&gt;2,1,0)+IF(S46&gt;2,1,0)+IF(U46&gt;2,1,0)+IF(W46&gt;2,1,0)&amp;"("&amp;N46+P46+R46+T46+V46&amp;"-"&amp;O46+Q46+S46+U46+W46&amp;")")</f>
        <v/>
      </c>
      <c r="K46" s="14"/>
      <c r="L46" s="20" t="str">
        <f>IF(K46="","",IF(K46&lt;2,"○昇格",IF(K46&gt;4,"降格","残留")))</f>
        <v/>
      </c>
      <c r="M46" s="116"/>
      <c r="N46" s="10">
        <f>IF(E46="",0,INT(MID(E46,1,1)))</f>
        <v>0</v>
      </c>
      <c r="O46" s="10">
        <f>IF(E46="",0,INT(MID(E46,3,1)))</f>
        <v>0</v>
      </c>
      <c r="P46" s="10">
        <f>IF(F46="",0,INT(MID(F46,1,1)))</f>
        <v>0</v>
      </c>
      <c r="Q46" s="10">
        <f>IF(F46="",0,INT(MID(F46,3,1)))</f>
        <v>0</v>
      </c>
      <c r="R46" s="10">
        <f>IF(G46="",0,INT(MID(G46,1,1)))</f>
        <v>0</v>
      </c>
      <c r="S46" s="10">
        <f>IF(G46="",0,INT(MID(G46,3,1)))</f>
        <v>0</v>
      </c>
      <c r="T46" s="10">
        <f>IF(H46="",0,INT(MID(H46,1,1)))</f>
        <v>0</v>
      </c>
      <c r="U46" s="10">
        <f>IF(H46="",0,INT(MID(H46,3,1)))</f>
        <v>0</v>
      </c>
      <c r="V46" s="10">
        <f>IF(I46="",0,INT(MID(I46,1,1)))</f>
        <v>0</v>
      </c>
      <c r="W46" s="10">
        <f>IF(I46="",0,INT(MID(I46,3,1)))</f>
        <v>0</v>
      </c>
      <c r="X46" s="2"/>
    </row>
    <row r="47" spans="2:24" s="7" customFormat="1" ht="18" customHeight="1" thickBot="1" x14ac:dyDescent="0.25">
      <c r="B47" s="6"/>
      <c r="C47" s="8"/>
      <c r="D47" s="6"/>
      <c r="E47" s="9"/>
      <c r="F47" s="9"/>
      <c r="G47" s="9"/>
      <c r="H47" s="9"/>
      <c r="I47" s="9"/>
      <c r="J47" s="8"/>
      <c r="K47" s="8"/>
      <c r="L47" s="8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2"/>
    </row>
    <row r="48" spans="2:24" s="7" customFormat="1" ht="18" customHeight="1" thickBot="1" x14ac:dyDescent="0.25">
      <c r="B48" s="150" t="s">
        <v>35</v>
      </c>
      <c r="C48" s="151"/>
      <c r="D48" s="152"/>
      <c r="E48" s="11" t="str">
        <f>D49</f>
        <v>三菱ケミカル横浜B</v>
      </c>
      <c r="F48" s="11" t="str">
        <f>D50</f>
        <v>横浜信用金庫</v>
      </c>
      <c r="G48" s="11" t="str">
        <f>D51</f>
        <v>AGC中研A</v>
      </c>
      <c r="H48" s="11" t="str">
        <f>D52</f>
        <v>日本飛行機</v>
      </c>
      <c r="I48" s="11" t="str">
        <f>D53</f>
        <v>横浜市役所E</v>
      </c>
      <c r="J48" s="18" t="s">
        <v>3</v>
      </c>
      <c r="K48" s="19" t="s">
        <v>4</v>
      </c>
      <c r="L48" s="20"/>
    </row>
    <row r="49" spans="2:26" s="7" customFormat="1" ht="18" customHeight="1" thickTop="1" x14ac:dyDescent="0.2">
      <c r="B49" s="147" t="s">
        <v>36</v>
      </c>
      <c r="C49" s="21" t="s">
        <v>6</v>
      </c>
      <c r="D49" s="85" t="s">
        <v>121</v>
      </c>
      <c r="E49" s="24"/>
      <c r="F49" s="55"/>
      <c r="G49" s="55"/>
      <c r="H49" s="55"/>
      <c r="I49" s="55"/>
      <c r="J49" s="15" t="str">
        <f>IF(AND(E49="",F49="",G49="",H49="",I49=""),"",IF(N49&gt;2,1,0)+IF(P49&gt;2,1,0)+IF(R49&gt;2,1,0)+IF(T49&gt;2,1,0)+IF(V49&gt;2,1,0)&amp;"-"&amp;IF(O49&gt;2,1,0)+IF(Q49&gt;2,1,0)+IF(S49&gt;2,1,0)+IF(U49&gt;2,1,0)+IF(W49&gt;2,1,0)&amp;"("&amp;N49+P49+R49+T49+V49&amp;"-"&amp;O49+Q49+S49+U49+W49&amp;")")</f>
        <v/>
      </c>
      <c r="K49" s="12"/>
      <c r="L49" s="20" t="str">
        <f>IF(K49="","",IF(K49&lt;2,"○昇格",IF(K49&gt;4,"降格","残留")))</f>
        <v/>
      </c>
      <c r="M49" s="27"/>
      <c r="N49" s="10">
        <f>IF(E49="",0,INT(MID(E49,1,1)))</f>
        <v>0</v>
      </c>
      <c r="O49" s="10">
        <f>IF(E49="",0,INT(MID(E49,3,1)))</f>
        <v>0</v>
      </c>
      <c r="P49" s="10">
        <f>IF(F49="",0,INT(MID(F49,1,1)))</f>
        <v>0</v>
      </c>
      <c r="Q49" s="10">
        <f>IF(F49="",0,INT(MID(F49,3,1)))</f>
        <v>0</v>
      </c>
      <c r="R49" s="10">
        <f>IF(G49="",0,INT(MID(G49,1,1)))</f>
        <v>0</v>
      </c>
      <c r="S49" s="10">
        <f>IF(G49="",0,INT(MID(G49,3,1)))</f>
        <v>0</v>
      </c>
      <c r="T49" s="10">
        <f>IF(H49="",0,INT(MID(H49,1,1)))</f>
        <v>0</v>
      </c>
      <c r="U49" s="10">
        <f>IF(H49="",0,INT(MID(H49,3,1)))</f>
        <v>0</v>
      </c>
      <c r="V49" s="10">
        <f>IF(I49="",0,INT(MID(I49,1,1)))</f>
        <v>0</v>
      </c>
      <c r="W49" s="10">
        <f>IF(I49="",0,INT(MID(I49,3,1)))</f>
        <v>0</v>
      </c>
      <c r="X49" s="2"/>
    </row>
    <row r="50" spans="2:26" s="7" customFormat="1" ht="18" customHeight="1" x14ac:dyDescent="0.2">
      <c r="B50" s="148"/>
      <c r="C50" s="22" t="s">
        <v>7</v>
      </c>
      <c r="D50" s="79" t="s">
        <v>122</v>
      </c>
      <c r="E50" s="56" t="str">
        <f>IF(F49="","",MID(F49,3,1)&amp;"－"&amp;MID(F49,1,1)&amp;MID(F49,4,4))</f>
        <v/>
      </c>
      <c r="F50" s="25"/>
      <c r="G50" s="55"/>
      <c r="H50" s="55"/>
      <c r="I50" s="55"/>
      <c r="J50" s="16" t="str">
        <f>IF(AND(E50="",F50="",G50="",H50="",I50=""),"",IF(N50&gt;2,1,0)+IF(P50&gt;2,1,0)+IF(R50&gt;2,1,0)+IF(T50&gt;2,1,0)+IF(V50&gt;2,1,0)&amp;"-"&amp;IF(O50&gt;2,1,0)+IF(Q50&gt;2,1,0)+IF(S50&gt;2,1,0)+IF(U50&gt;2,1,0)+IF(W50&gt;2,1,0)&amp;"("&amp;N50+P50+R50+T50+V50&amp;"-"&amp;O50+Q50+S50+U50+W50&amp;")")</f>
        <v/>
      </c>
      <c r="K50" s="13"/>
      <c r="L50" s="20" t="str">
        <f>IF(K50="","",IF(K50&lt;2,"○昇格",IF(K50&gt;4,"降格","残留")))</f>
        <v/>
      </c>
      <c r="M50" s="116"/>
      <c r="N50" s="10">
        <f>IF(E50="",0,INT(MID(E50,1,1)))</f>
        <v>0</v>
      </c>
      <c r="O50" s="10">
        <f>IF(E50="",0,INT(MID(E50,3,1)))</f>
        <v>0</v>
      </c>
      <c r="P50" s="10">
        <f>IF(F50="",0,INT(MID(F50,1,1)))</f>
        <v>0</v>
      </c>
      <c r="Q50" s="10">
        <f>IF(F50="",0,INT(MID(F50,3,1)))</f>
        <v>0</v>
      </c>
      <c r="R50" s="10">
        <f>IF(G50="",0,INT(MID(G50,1,1)))</f>
        <v>0</v>
      </c>
      <c r="S50" s="10">
        <f>IF(G50="",0,INT(MID(G50,3,1)))</f>
        <v>0</v>
      </c>
      <c r="T50" s="10">
        <f>IF(H50="",0,INT(MID(H50,1,1)))</f>
        <v>0</v>
      </c>
      <c r="U50" s="10">
        <f>IF(H50="",0,INT(MID(H50,3,1)))</f>
        <v>0</v>
      </c>
      <c r="V50" s="10">
        <f>IF(I50="",0,INT(MID(I50,1,1)))</f>
        <v>0</v>
      </c>
      <c r="W50" s="10">
        <f>IF(I50="",0,INT(MID(I50,3,1)))</f>
        <v>0</v>
      </c>
      <c r="X50" s="2"/>
    </row>
    <row r="51" spans="2:26" s="7" customFormat="1" ht="18" customHeight="1" x14ac:dyDescent="0.2">
      <c r="B51" s="148"/>
      <c r="C51" s="22" t="s">
        <v>8</v>
      </c>
      <c r="D51" s="79" t="s">
        <v>123</v>
      </c>
      <c r="E51" s="56" t="str">
        <f>IF(G49="","",MID(G49,3,1)&amp;"－"&amp;MID(G49,1,1)&amp;MID(G49,4,4))</f>
        <v/>
      </c>
      <c r="F51" s="56" t="str">
        <f>IF(G50="","",MID(G50,3,1)&amp;"－"&amp;MID(G50,1,1)&amp;MID(G50,4,4))</f>
        <v/>
      </c>
      <c r="G51" s="25"/>
      <c r="H51" s="55"/>
      <c r="I51" s="55"/>
      <c r="J51" s="16" t="str">
        <f>IF(AND(E51="",F51="",G51="",H51="",I51=""),"",IF(N51&gt;2,1,0)+IF(P51&gt;2,1,0)+IF(R51&gt;2,1,0)+IF(T51&gt;2,1,0)+IF(V51&gt;2,1,0)&amp;"-"&amp;IF(O51&gt;2,1,0)+IF(Q51&gt;2,1,0)+IF(S51&gt;2,1,0)+IF(U51&gt;2,1,0)+IF(W51&gt;2,1,0)&amp;"("&amp;N51+P51+R51+T51+V51&amp;"-"&amp;O51+Q51+S51+U51+W51&amp;")")</f>
        <v/>
      </c>
      <c r="K51" s="13"/>
      <c r="L51" s="20" t="str">
        <f>IF(K51="","",IF(K51&lt;2,"○昇格",IF(K51&gt;4,"降格","残留")))</f>
        <v/>
      </c>
      <c r="M51" s="116"/>
      <c r="N51" s="10">
        <f>IF(E51="",0,INT(MID(E51,1,1)))</f>
        <v>0</v>
      </c>
      <c r="O51" s="10">
        <f>IF(E51="",0,INT(MID(E51,3,1)))</f>
        <v>0</v>
      </c>
      <c r="P51" s="10">
        <f>IF(F51="",0,INT(MID(F51,1,1)))</f>
        <v>0</v>
      </c>
      <c r="Q51" s="10">
        <f>IF(F51="",0,INT(MID(F51,3,1)))</f>
        <v>0</v>
      </c>
      <c r="R51" s="10">
        <f>IF(G51="",0,INT(MID(G51,1,1)))</f>
        <v>0</v>
      </c>
      <c r="S51" s="10">
        <f>IF(G51="",0,INT(MID(G51,3,1)))</f>
        <v>0</v>
      </c>
      <c r="T51" s="10">
        <f>IF(H51="",0,INT(MID(H51,1,1)))</f>
        <v>0</v>
      </c>
      <c r="U51" s="10">
        <f>IF(H51="",0,INT(MID(H51,3,1)))</f>
        <v>0</v>
      </c>
      <c r="V51" s="10">
        <f>IF(I51="",0,INT(MID(I51,1,1)))</f>
        <v>0</v>
      </c>
      <c r="W51" s="10">
        <f>IF(I51="",0,INT(MID(I51,3,1)))</f>
        <v>0</v>
      </c>
      <c r="X51" s="2"/>
      <c r="Y51" s="2"/>
      <c r="Z51" s="2"/>
    </row>
    <row r="52" spans="2:26" s="7" customFormat="1" ht="18" customHeight="1" x14ac:dyDescent="0.2">
      <c r="B52" s="148"/>
      <c r="C52" s="22" t="s">
        <v>9</v>
      </c>
      <c r="D52" s="79" t="s">
        <v>124</v>
      </c>
      <c r="E52" s="56" t="str">
        <f>IF(H49="","",MID(H49,3,1)&amp;"－"&amp;MID(H49,1,1)&amp;MID(H49,4,4))</f>
        <v/>
      </c>
      <c r="F52" s="56" t="str">
        <f>IF(H50="","",MID(H50,3,1)&amp;"－"&amp;MID(H50,1,1)&amp;MID(H50,4,4))</f>
        <v/>
      </c>
      <c r="G52" s="56" t="str">
        <f>IF(H51="","",MID(H51,3,1)&amp;"－"&amp;MID(H51,1,1)&amp;MID(H51,4,4))</f>
        <v/>
      </c>
      <c r="H52" s="25"/>
      <c r="I52" s="55"/>
      <c r="J52" s="16" t="str">
        <f>IF(AND(E52="",F52="",G52="",H52="",I52=""),"",IF(N52&gt;2,1,0)+IF(P52&gt;2,1,0)+IF(R52&gt;2,1,0)+IF(T52&gt;2,1,0)+IF(V52&gt;2,1,0)&amp;"-"&amp;IF(O52&gt;2,1,0)+IF(Q52&gt;2,1,0)+IF(S52&gt;2,1,0)+IF(U52&gt;2,1,0)+IF(W52&gt;2,1,0)&amp;"("&amp;N52+P52+R52+T52+V52&amp;"-"&amp;O52+Q52+S52+U52+W52&amp;")")</f>
        <v/>
      </c>
      <c r="K52" s="13"/>
      <c r="L52" s="20" t="str">
        <f>IF(K52="","",IF(K52&lt;2,"○昇格",IF(K52&gt;4,"降格","残留")))</f>
        <v/>
      </c>
      <c r="N52" s="10">
        <f>IF(E52="",0,INT(MID(E52,1,1)))</f>
        <v>0</v>
      </c>
      <c r="O52" s="10">
        <f>IF(E52="",0,INT(MID(E52,3,1)))</f>
        <v>0</v>
      </c>
      <c r="P52" s="10">
        <f>IF(F52="",0,INT(MID(F52,1,1)))</f>
        <v>0</v>
      </c>
      <c r="Q52" s="10">
        <f>IF(F52="",0,INT(MID(F52,3,1)))</f>
        <v>0</v>
      </c>
      <c r="R52" s="10">
        <f>IF(G52="",0,INT(MID(G52,1,1)))</f>
        <v>0</v>
      </c>
      <c r="S52" s="10">
        <f>IF(G52="",0,INT(MID(G52,3,1)))</f>
        <v>0</v>
      </c>
      <c r="T52" s="10">
        <f>IF(H52="",0,INT(MID(H52,1,1)))</f>
        <v>0</v>
      </c>
      <c r="U52" s="10">
        <f>IF(H52="",0,INT(MID(H52,3,1)))</f>
        <v>0</v>
      </c>
      <c r="V52" s="10">
        <f>IF(I52="",0,INT(MID(I52,1,1)))</f>
        <v>0</v>
      </c>
      <c r="W52" s="10">
        <f>IF(I52="",0,INT(MID(I52,3,1)))</f>
        <v>0</v>
      </c>
      <c r="X52" s="2"/>
      <c r="Y52" s="2"/>
      <c r="Z52" s="2"/>
    </row>
    <row r="53" spans="2:26" s="7" customFormat="1" ht="18" customHeight="1" thickBot="1" x14ac:dyDescent="0.25">
      <c r="B53" s="149"/>
      <c r="C53" s="23" t="s">
        <v>10</v>
      </c>
      <c r="D53" s="86" t="s">
        <v>125</v>
      </c>
      <c r="E53" s="57" t="str">
        <f>IF(I49="","",MID(I49,3,1)&amp;"－"&amp;MID(I49,1,1)&amp;MID(I49,4,4))</f>
        <v/>
      </c>
      <c r="F53" s="57" t="str">
        <f>IF(I50="","",MID(I50,3,1)&amp;"－"&amp;MID(I50,1,1)&amp;MID(I50,4,4))</f>
        <v/>
      </c>
      <c r="G53" s="57" t="str">
        <f>IF(I51="","",MID(I51,3,1)&amp;"－"&amp;MID(I51,1,1)&amp;MID(I51,4,4))</f>
        <v/>
      </c>
      <c r="H53" s="57" t="str">
        <f>IF(I52="","",MID(I52,3,1)&amp;"－"&amp;MID(I52,1,1)&amp;MID(I52,4,4))</f>
        <v/>
      </c>
      <c r="I53" s="26"/>
      <c r="J53" s="17" t="str">
        <f>IF(AND(E53="",F53="",G53="",H53="",I53=""),"",IF(N53&gt;2,1,0)+IF(P53&gt;2,1,0)+IF(R53&gt;2,1,0)+IF(T53&gt;2,1,0)+IF(V53&gt;2,1,0)&amp;"-"&amp;IF(O53&gt;2,1,0)+IF(Q53&gt;2,1,0)+IF(S53&gt;2,1,0)+IF(U53&gt;2,1,0)+IF(W53&gt;2,1,0)&amp;"("&amp;N53+P53+R53+T53+V53&amp;"-"&amp;O53+Q53+S53+U53+W53&amp;")")</f>
        <v/>
      </c>
      <c r="K53" s="14"/>
      <c r="L53" s="20" t="str">
        <f>IF(K53="","",IF(K53&lt;2,"○昇格",IF(K53&gt;4,"降格","残留")))</f>
        <v/>
      </c>
      <c r="N53" s="10">
        <f>IF(E53="",0,INT(MID(E53,1,1)))</f>
        <v>0</v>
      </c>
      <c r="O53" s="10">
        <f>IF(E53="",0,INT(MID(E53,3,1)))</f>
        <v>0</v>
      </c>
      <c r="P53" s="10">
        <f>IF(F53="",0,INT(MID(F53,1,1)))</f>
        <v>0</v>
      </c>
      <c r="Q53" s="10">
        <f>IF(F53="",0,INT(MID(F53,3,1)))</f>
        <v>0</v>
      </c>
      <c r="R53" s="10">
        <f>IF(G53="",0,INT(MID(G53,1,1)))</f>
        <v>0</v>
      </c>
      <c r="S53" s="10">
        <f>IF(G53="",0,INT(MID(G53,3,1)))</f>
        <v>0</v>
      </c>
      <c r="T53" s="10">
        <f>IF(H53="",0,INT(MID(H53,1,1)))</f>
        <v>0</v>
      </c>
      <c r="U53" s="10">
        <f>IF(H53="",0,INT(MID(H53,3,1)))</f>
        <v>0</v>
      </c>
      <c r="V53" s="10">
        <f>IF(I53="",0,INT(MID(I53,1,1)))</f>
        <v>0</v>
      </c>
      <c r="W53" s="10">
        <f>IF(I53="",0,INT(MID(I53,3,1)))</f>
        <v>0</v>
      </c>
      <c r="X53" s="2"/>
      <c r="Y53" s="2"/>
      <c r="Z53" s="2"/>
    </row>
    <row r="54" spans="2:26" s="7" customFormat="1" ht="18" customHeight="1" x14ac:dyDescent="0.2">
      <c r="B54" s="6"/>
      <c r="C54" s="8"/>
      <c r="D54" s="59"/>
      <c r="E54" s="9"/>
      <c r="F54" s="9"/>
      <c r="G54" s="9"/>
      <c r="H54" s="9"/>
      <c r="I54" s="9"/>
      <c r="J54" s="8"/>
      <c r="K54" s="8"/>
      <c r="L54" s="8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2"/>
      <c r="Y54" s="2"/>
      <c r="Z54" s="2"/>
    </row>
  </sheetData>
  <mergeCells count="15">
    <mergeCell ref="B42:B46"/>
    <mergeCell ref="B48:D48"/>
    <mergeCell ref="B49:B53"/>
    <mergeCell ref="B21:B25"/>
    <mergeCell ref="B27:D27"/>
    <mergeCell ref="B28:B32"/>
    <mergeCell ref="B34:D34"/>
    <mergeCell ref="B35:B39"/>
    <mergeCell ref="B41:D41"/>
    <mergeCell ref="B14:B18"/>
    <mergeCell ref="B20:D20"/>
    <mergeCell ref="I2:K2"/>
    <mergeCell ref="B6:D6"/>
    <mergeCell ref="B7:B11"/>
    <mergeCell ref="B13:D13"/>
  </mergeCells>
  <phoneticPr fontId="2"/>
  <conditionalFormatting sqref="C7:D11 J7:L11 C14:D18 J14:L18 C21:D25 J21:L25 C28:D32 J28:L32 C35:D39 J35:L39 C42:D46 J42:L46 C49:D53 J49:L53">
    <cfRule type="expression" dxfId="57" priority="1" stopIfTrue="1">
      <formula>$L7="○昇格"</formula>
    </cfRule>
    <cfRule type="expression" dxfId="56" priority="2" stopIfTrue="1">
      <formula>$L7="降格"</formula>
    </cfRule>
  </conditionalFormatting>
  <dataValidations count="2">
    <dataValidation type="list" showInputMessage="1" showErrorMessage="1" sqref="K7:K11 K49:K53 K42:K46 K35:K39 K28:K32 K21:K25 K14:K18" xr:uid="{00000000-0002-0000-0100-000000000000}">
      <formula1>"1,2,3,4,5"</formula1>
    </dataValidation>
    <dataValidation type="list" allowBlank="1" showInputMessage="1" showErrorMessage="1" sqref="I10 I45 H44:I44 F42 G42:I43 I38 H37:I37 F35 G35:I36 G49:I50 F28 G28:I29 I24 H23:I23 F21 G21:I22 I17 H16:I16 F14 G14:I15 H9:I9 F7 G7:I8 I52 H51:I51 F49 I30:I32 H30" xr:uid="{00000000-0002-0000-0100-000001000000}">
      <formula1>"５－０（ＷＯ),５－０,４－１,３－２,２－３,１－４,０－５,０－５（ＷＯ）"</formula1>
    </dataValidation>
  </dataValidations>
  <pageMargins left="0" right="0" top="0.56000000000000005" bottom="0" header="0.51181102362204722" footer="0.51181102362204722"/>
  <pageSetup paperSize="9" scale="7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6"/>
  <sheetViews>
    <sheetView zoomScaleNormal="100" zoomScaleSheetLayoutView="90" workbookViewId="0">
      <selection activeCell="B5" sqref="B5"/>
    </sheetView>
  </sheetViews>
  <sheetFormatPr defaultRowHeight="13" x14ac:dyDescent="0.2"/>
  <cols>
    <col min="1" max="1" width="2.36328125" customWidth="1"/>
    <col min="2" max="2" width="4.36328125" customWidth="1"/>
    <col min="3" max="3" width="4.36328125" style="35" customWidth="1"/>
    <col min="4" max="4" width="29.26953125" style="20" customWidth="1"/>
    <col min="5" max="8" width="13.7265625" style="32" customWidth="1"/>
    <col min="9" max="9" width="13.7265625" customWidth="1"/>
    <col min="10" max="10" width="13.7265625" style="32" customWidth="1"/>
    <col min="12" max="12" width="5.36328125" customWidth="1"/>
    <col min="13" max="20" width="5.36328125" hidden="1" customWidth="1"/>
    <col min="21" max="21" width="5.36328125" customWidth="1"/>
    <col min="22" max="22" width="4.26953125" customWidth="1"/>
  </cols>
  <sheetData>
    <row r="1" spans="1:20" ht="18" customHeight="1" x14ac:dyDescent="0.2"/>
    <row r="2" spans="1:20" ht="18" customHeight="1" x14ac:dyDescent="0.2">
      <c r="B2" s="1" t="str">
        <f>'女子1～2部'!B2</f>
        <v>第８０回横浜市実業団対抗テニスリーグ</v>
      </c>
      <c r="I2" s="162" t="s">
        <v>75</v>
      </c>
      <c r="J2" s="162"/>
    </row>
    <row r="3" spans="1:20" ht="18" customHeight="1" x14ac:dyDescent="0.2">
      <c r="B3" s="1" t="str">
        <f>'女子1～2部'!B3</f>
        <v>事務局：パナソニック</v>
      </c>
      <c r="G3" s="1"/>
    </row>
    <row r="4" spans="1:20" ht="18" customHeight="1" x14ac:dyDescent="0.2">
      <c r="B4" s="1" t="s">
        <v>37</v>
      </c>
    </row>
    <row r="5" spans="1:20" ht="18" customHeight="1" thickBot="1" x14ac:dyDescent="0.25">
      <c r="B5" s="119" t="s">
        <v>140</v>
      </c>
      <c r="D5" s="39"/>
    </row>
    <row r="6" spans="1:20" s="10" customFormat="1" ht="18" customHeight="1" thickBot="1" x14ac:dyDescent="0.25">
      <c r="B6" s="160" t="s">
        <v>38</v>
      </c>
      <c r="C6" s="161"/>
      <c r="D6" s="161"/>
      <c r="E6" s="11" t="str">
        <f>D7</f>
        <v>加賀FEI</v>
      </c>
      <c r="F6" s="11" t="str">
        <f>D8</f>
        <v>NECソリューションイノベータC</v>
      </c>
      <c r="G6" s="11" t="str">
        <f>D9</f>
        <v>東亞合成テニス部</v>
      </c>
      <c r="H6" s="11" t="str">
        <f>D10</f>
        <v>横浜市水道局Ｂ</v>
      </c>
      <c r="I6" s="11" t="s">
        <v>3</v>
      </c>
      <c r="J6" s="19" t="s">
        <v>4</v>
      </c>
      <c r="K6" s="20" t="str">
        <f>IF(J6=1,"決勝T","")</f>
        <v/>
      </c>
      <c r="M6" s="10" t="s">
        <v>39</v>
      </c>
      <c r="N6" s="10" t="s">
        <v>23</v>
      </c>
      <c r="O6" s="10" t="s">
        <v>39</v>
      </c>
      <c r="P6" s="10" t="s">
        <v>23</v>
      </c>
      <c r="Q6" s="10" t="s">
        <v>39</v>
      </c>
      <c r="R6" s="10" t="s">
        <v>23</v>
      </c>
      <c r="S6" s="10" t="s">
        <v>39</v>
      </c>
      <c r="T6" s="10" t="s">
        <v>23</v>
      </c>
    </row>
    <row r="7" spans="1:20" s="10" customFormat="1" ht="18" customHeight="1" thickTop="1" x14ac:dyDescent="0.2">
      <c r="A7" s="52"/>
      <c r="B7" s="157" t="s">
        <v>76</v>
      </c>
      <c r="C7" s="40" t="s">
        <v>6</v>
      </c>
      <c r="D7" s="79" t="s">
        <v>126</v>
      </c>
      <c r="E7" s="25"/>
      <c r="F7" s="55"/>
      <c r="G7" s="55"/>
      <c r="H7" s="55"/>
      <c r="I7" s="15" t="str">
        <f>IF(AND(E7="",F7="",G7="",H7=""),"",IF(M7&gt;2,1,0)+IF(O7&gt;2,1,0)+IF(Q7&gt;2,1,0)+IF(S7&gt;2,1,0)&amp;"-"&amp;IF(N7&gt;2,1,0)+IF(P7&gt;2,1,0)+IF(R7&gt;2,1,0)+IF(T7&gt;2,1,0)&amp;"("&amp;M7+O7+Q7+S7&amp;"-"&amp;N7+P7+R7+T7&amp;")")</f>
        <v/>
      </c>
      <c r="J7" s="12"/>
      <c r="K7" s="118" t="str">
        <f>IF(J7=1,"決勝T","")</f>
        <v/>
      </c>
      <c r="M7" s="10">
        <f>IF(E7="",0,INT(MID(E7,1,1)))</f>
        <v>0</v>
      </c>
      <c r="N7" s="10">
        <f>IF(E7="",0,INT(MID(E7,3,1)))</f>
        <v>0</v>
      </c>
      <c r="O7" s="10">
        <f>IF(F7="",0,INT(MID(F7,1,1)))</f>
        <v>0</v>
      </c>
      <c r="P7" s="10">
        <f>IF(F7="",0,INT(MID(F7,3,1)))</f>
        <v>0</v>
      </c>
      <c r="Q7" s="10">
        <f>IF(G7="",0,INT(MID(G7,1,1)))</f>
        <v>0</v>
      </c>
      <c r="R7" s="10">
        <f>IF(G7="",0,INT(MID(G7,3,1)))</f>
        <v>0</v>
      </c>
      <c r="S7" s="10">
        <f>IF(H7="",0,INT(MID(H7,1,1)))</f>
        <v>0</v>
      </c>
      <c r="T7" s="10">
        <f>IF(H7="",0,INT(MID(H7,3,1)))</f>
        <v>0</v>
      </c>
    </row>
    <row r="8" spans="1:20" s="10" customFormat="1" ht="18" customHeight="1" x14ac:dyDescent="0.2">
      <c r="A8" s="52"/>
      <c r="B8" s="158"/>
      <c r="C8" s="40" t="s">
        <v>7</v>
      </c>
      <c r="D8" s="79" t="s">
        <v>49</v>
      </c>
      <c r="E8" s="56" t="str">
        <f>IF(F7="","",MID(F7,3,1)&amp;"－"&amp;MID(F7,1,1)&amp;MID(F7,4,4))</f>
        <v/>
      </c>
      <c r="F8" s="25"/>
      <c r="G8" s="55"/>
      <c r="H8" s="55"/>
      <c r="I8" s="16" t="str">
        <f>IF(AND(E8="",F8="",G8="",H8=""),"",IF(M8&gt;2,1,0)+IF(O8&gt;2,1,0)+IF(Q8&gt;2,1,0)+IF(S8&gt;2,1,0)&amp;"-"&amp;IF(N8&gt;2,1,0)+IF(P8&gt;2,1,0)+IF(R8&gt;2,1,0)+IF(T8&gt;2,1,0)&amp;"("&amp;M8+O8+Q8+S8&amp;"-"&amp;N8+P8+R8+T8&amp;")")</f>
        <v/>
      </c>
      <c r="J8" s="13"/>
      <c r="K8" s="118" t="str">
        <f>IF(J8=1,"決勝T","")</f>
        <v/>
      </c>
      <c r="M8" s="10">
        <f>IF(E8="",0,INT(MID(E8,1,1)))</f>
        <v>0</v>
      </c>
      <c r="N8" s="10">
        <f>IF(E8="",0,INT(MID(E8,3,1)))</f>
        <v>0</v>
      </c>
      <c r="O8" s="10">
        <f>IF(F8="",0,INT(MID(F8,1,1)))</f>
        <v>0</v>
      </c>
      <c r="P8" s="10">
        <f>IF(F8="",0,INT(MID(F8,3,1)))</f>
        <v>0</v>
      </c>
      <c r="Q8" s="10">
        <f>IF(G8="",0,INT(MID(G8,1,1)))</f>
        <v>0</v>
      </c>
      <c r="R8" s="10">
        <f>IF(G8="",0,INT(MID(G8,3,1)))</f>
        <v>0</v>
      </c>
      <c r="S8" s="10">
        <f>IF(H8="",0,INT(MID(H8,1,1)))</f>
        <v>0</v>
      </c>
      <c r="T8" s="10">
        <f>IF(H8="",0,INT(MID(H8,3,1)))</f>
        <v>0</v>
      </c>
    </row>
    <row r="9" spans="1:20" s="10" customFormat="1" ht="18" customHeight="1" x14ac:dyDescent="0.2">
      <c r="A9" s="52"/>
      <c r="B9" s="158"/>
      <c r="C9" s="40" t="s">
        <v>8</v>
      </c>
      <c r="D9" s="79" t="s">
        <v>46</v>
      </c>
      <c r="E9" s="56" t="str">
        <f>IF(G7="","",MID(G7,3,1)&amp;"－"&amp;MID(G7,1,1)&amp;MID(G7,4,4))</f>
        <v/>
      </c>
      <c r="F9" s="56" t="str">
        <f>IF(G8="","",MID(G8,3,1)&amp;"－"&amp;MID(G8,1,1)&amp;MID(G8,4,4))</f>
        <v/>
      </c>
      <c r="G9" s="24"/>
      <c r="H9" s="55"/>
      <c r="I9" s="16" t="str">
        <f>IF(AND(E9="",F9="",G9="",H9=""),"",IF(M9&gt;2,1,0)+IF(O9&gt;2,1,0)+IF(Q9&gt;2,1,0)+IF(S9&gt;2,1,0)&amp;"-"&amp;IF(N9&gt;2,1,0)+IF(P9&gt;2,1,0)+IF(R9&gt;2,1,0)+IF(T9&gt;2,1,0)&amp;"("&amp;M9+O9+Q9+S9&amp;"-"&amp;N9+P9+R9+T9&amp;")")</f>
        <v/>
      </c>
      <c r="J9" s="13"/>
      <c r="K9" s="118" t="str">
        <f>IF(J9=1,"決勝T","")</f>
        <v/>
      </c>
      <c r="M9" s="10">
        <f>IF(E9="",0,INT(MID(E9,1,1)))</f>
        <v>0</v>
      </c>
      <c r="N9" s="10">
        <f>IF(E9="",0,INT(MID(E9,3,1)))</f>
        <v>0</v>
      </c>
      <c r="O9" s="10">
        <f>IF(F9="",0,INT(MID(F9,1,1)))</f>
        <v>0</v>
      </c>
      <c r="P9" s="10">
        <f>IF(F9="",0,INT(MID(F9,3,1)))</f>
        <v>0</v>
      </c>
      <c r="Q9" s="10">
        <f>IF(G9="",0,INT(MID(G9,1,1)))</f>
        <v>0</v>
      </c>
      <c r="R9" s="10">
        <f>IF(G9="",0,INT(MID(G9,3,1)))</f>
        <v>0</v>
      </c>
      <c r="S9" s="10">
        <f>IF(H9="",0,INT(MID(H9,1,1)))</f>
        <v>0</v>
      </c>
      <c r="T9" s="10">
        <f>IF(H9="",0,INT(MID(H9,3,1)))</f>
        <v>0</v>
      </c>
    </row>
    <row r="10" spans="1:20" s="10" customFormat="1" ht="18" customHeight="1" thickBot="1" x14ac:dyDescent="0.25">
      <c r="A10" s="52"/>
      <c r="B10" s="159"/>
      <c r="C10" s="76" t="s">
        <v>9</v>
      </c>
      <c r="D10" s="80" t="s">
        <v>127</v>
      </c>
      <c r="E10" s="57" t="str">
        <f>IF(H7="","",MID(H7,3,1)&amp;"－"&amp;MID(H7,1,1)&amp;MID(H7,4,4))</f>
        <v/>
      </c>
      <c r="F10" s="57" t="str">
        <f>IF(H8="","",MID(H8,3,1)&amp;"－"&amp;MID(H8,1,1)&amp;MID(H8,4,4))</f>
        <v/>
      </c>
      <c r="G10" s="57" t="str">
        <f>IF(H9="","",MID(H9,3,1)&amp;"－"&amp;MID(H9,1,1)&amp;MID(H9,4,4))</f>
        <v/>
      </c>
      <c r="H10" s="26"/>
      <c r="I10" s="17" t="str">
        <f>IF(AND(E10="",F10="",G10="",H10=""),"",IF(M10&gt;2,1,0)+IF(O10&gt;2,1,0)+IF(Q10&gt;2,1,0)+IF(S10&gt;2,1,0)&amp;"-"&amp;IF(N10&gt;2,1,0)+IF(P10&gt;2,1,0)+IF(R10&gt;2,1,0)+IF(T10&gt;2,1,0)&amp;"("&amp;M10+O10+Q10+S10&amp;"-"&amp;N10+P10+R10+T10&amp;")")</f>
        <v/>
      </c>
      <c r="J10" s="14"/>
      <c r="K10" s="118" t="str">
        <f>IF(J10=1,"決勝T","")</f>
        <v/>
      </c>
      <c r="M10" s="10">
        <f>IF(E10="",0,INT(MID(E10,1,1)))</f>
        <v>0</v>
      </c>
      <c r="N10" s="10">
        <f>IF(E10="",0,INT(MID(E10,3,1)))</f>
        <v>0</v>
      </c>
      <c r="O10" s="10">
        <f>IF(F10="",0,INT(MID(F10,1,1)))</f>
        <v>0</v>
      </c>
      <c r="P10" s="10">
        <f>IF(F10="",0,INT(MID(F10,3,1)))</f>
        <v>0</v>
      </c>
      <c r="Q10" s="10">
        <f>IF(G10="",0,INT(MID(G10,1,1)))</f>
        <v>0</v>
      </c>
      <c r="R10" s="10">
        <f>IF(G10="",0,INT(MID(G10,3,1)))</f>
        <v>0</v>
      </c>
      <c r="S10" s="10">
        <f>IF(H10="",0,INT(MID(H10,1,1)))</f>
        <v>0</v>
      </c>
      <c r="T10" s="10">
        <f>IF(H10="",0,INT(MID(H10,3,1)))</f>
        <v>0</v>
      </c>
    </row>
    <row r="11" spans="1:20" s="10" customFormat="1" ht="18" customHeight="1" thickBot="1" x14ac:dyDescent="0.25">
      <c r="B11" s="1"/>
      <c r="C11" s="36"/>
      <c r="D11" s="20"/>
      <c r="E11" s="41"/>
      <c r="F11" s="36"/>
      <c r="G11" s="36"/>
      <c r="H11" s="36"/>
      <c r="I11" s="20"/>
      <c r="J11" s="36"/>
    </row>
    <row r="12" spans="1:20" s="10" customFormat="1" ht="18.75" customHeight="1" thickBot="1" x14ac:dyDescent="0.25">
      <c r="B12" s="160" t="s">
        <v>44</v>
      </c>
      <c r="C12" s="161"/>
      <c r="D12" s="161"/>
      <c r="E12" s="11" t="str">
        <f>D13</f>
        <v>日立ソリューションズC</v>
      </c>
      <c r="F12" s="11" t="str">
        <f>D14</f>
        <v>レノボTC</v>
      </c>
      <c r="G12" s="11" t="str">
        <f>D15</f>
        <v>東芝京浜</v>
      </c>
      <c r="H12" s="11" t="str">
        <f>D16</f>
        <v>中外製薬B</v>
      </c>
      <c r="I12" s="11" t="s">
        <v>3</v>
      </c>
      <c r="J12" s="19" t="s">
        <v>4</v>
      </c>
      <c r="K12" s="20" t="str">
        <f>IF(J12=1,"決勝T","")</f>
        <v/>
      </c>
      <c r="M12" s="10" t="s">
        <v>39</v>
      </c>
      <c r="N12" s="10" t="s">
        <v>23</v>
      </c>
      <c r="O12" s="10" t="s">
        <v>39</v>
      </c>
      <c r="P12" s="10" t="s">
        <v>23</v>
      </c>
      <c r="Q12" s="10" t="s">
        <v>39</v>
      </c>
      <c r="R12" s="10" t="s">
        <v>23</v>
      </c>
      <c r="S12" s="10" t="s">
        <v>39</v>
      </c>
      <c r="T12" s="10" t="s">
        <v>23</v>
      </c>
    </row>
    <row r="13" spans="1:20" ht="18.75" customHeight="1" thickTop="1" x14ac:dyDescent="0.2">
      <c r="B13" s="157" t="s">
        <v>77</v>
      </c>
      <c r="C13" s="40" t="s">
        <v>6</v>
      </c>
      <c r="D13" s="79" t="s">
        <v>42</v>
      </c>
      <c r="E13" s="25"/>
      <c r="F13" s="55"/>
      <c r="G13" s="55"/>
      <c r="H13" s="55"/>
      <c r="I13" s="15" t="str">
        <f>IF(AND(E13="",F13="",G13="",H13=""),"",IF(M13&gt;2,1,0)+IF(O13&gt;2,1,0)+IF(Q13&gt;2,1,0)+IF(S13&gt;2,1,0)&amp;"-"&amp;IF(N13&gt;2,1,0)+IF(P13&gt;2,1,0)+IF(R13&gt;2,1,0)+IF(T13&gt;2,1,0)&amp;"("&amp;M13+O13+Q13+S13&amp;"-"&amp;N13+P13+R13+T13&amp;")")</f>
        <v/>
      </c>
      <c r="J13" s="12"/>
      <c r="K13" s="118" t="str">
        <f>IF(J13=1,"決勝T","")</f>
        <v/>
      </c>
      <c r="L13" s="10"/>
      <c r="M13" s="10">
        <f>IF(E13="",0,INT(MID(E13,1,1)))</f>
        <v>0</v>
      </c>
      <c r="N13" s="10">
        <f>IF(E13="",0,INT(MID(E13,3,1)))</f>
        <v>0</v>
      </c>
      <c r="O13" s="10">
        <f>IF(F13="",0,INT(MID(F13,1,1)))</f>
        <v>0</v>
      </c>
      <c r="P13" s="10">
        <f>IF(F13="",0,INT(MID(F13,3,1)))</f>
        <v>0</v>
      </c>
      <c r="Q13" s="10">
        <f>IF(G13="",0,INT(MID(G13,1,1)))</f>
        <v>0</v>
      </c>
      <c r="R13" s="10">
        <f>IF(G13="",0,INT(MID(G13,3,1)))</f>
        <v>0</v>
      </c>
      <c r="S13" s="10">
        <f>IF(H13="",0,INT(MID(H13,1,1)))</f>
        <v>0</v>
      </c>
      <c r="T13" s="10">
        <f>IF(H13="",0,INT(MID(H13,3,1)))</f>
        <v>0</v>
      </c>
    </row>
    <row r="14" spans="1:20" ht="18.75" customHeight="1" x14ac:dyDescent="0.2">
      <c r="B14" s="158"/>
      <c r="C14" s="40" t="s">
        <v>7</v>
      </c>
      <c r="D14" s="79" t="s">
        <v>58</v>
      </c>
      <c r="E14" s="56" t="str">
        <f>IF(F13="","",MID(F13,3,1)&amp;"－"&amp;MID(F13,1,1)&amp;MID(F13,4,4))</f>
        <v/>
      </c>
      <c r="F14" s="25"/>
      <c r="G14" s="55"/>
      <c r="H14" s="55"/>
      <c r="I14" s="16" t="str">
        <f>IF(AND(E14="",F14="",G14="",H14=""),"",IF(M14&gt;2,1,0)+IF(O14&gt;2,1,0)+IF(Q14&gt;2,1,0)+IF(S14&gt;2,1,0)&amp;"-"&amp;IF(N14&gt;2,1,0)+IF(P14&gt;2,1,0)+IF(R14&gt;2,1,0)+IF(T14&gt;2,1,0)&amp;"("&amp;M14+O14+Q14+S14&amp;"-"&amp;N14+P14+R14+T14&amp;")")</f>
        <v/>
      </c>
      <c r="J14" s="13"/>
      <c r="K14" s="118" t="str">
        <f>IF(J14=1,"決勝T","")</f>
        <v/>
      </c>
      <c r="L14" s="10"/>
      <c r="M14" s="10">
        <f>IF(E14="",0,INT(MID(E14,1,1)))</f>
        <v>0</v>
      </c>
      <c r="N14" s="10">
        <f>IF(E14="",0,INT(MID(E14,3,1)))</f>
        <v>0</v>
      </c>
      <c r="O14" s="10">
        <f>IF(F14="",0,INT(MID(F14,1,1)))</f>
        <v>0</v>
      </c>
      <c r="P14" s="10">
        <f>IF(F14="",0,INT(MID(F14,3,1)))</f>
        <v>0</v>
      </c>
      <c r="Q14" s="10">
        <f>IF(G14="",0,INT(MID(G14,1,1)))</f>
        <v>0</v>
      </c>
      <c r="R14" s="10">
        <f>IF(G14="",0,INT(MID(G14,3,1)))</f>
        <v>0</v>
      </c>
      <c r="S14" s="10">
        <f>IF(H14="",0,INT(MID(H14,1,1)))</f>
        <v>0</v>
      </c>
      <c r="T14" s="10">
        <f>IF(H14="",0,INT(MID(H14,3,1)))</f>
        <v>0</v>
      </c>
    </row>
    <row r="15" spans="1:20" ht="18.75" customHeight="1" x14ac:dyDescent="0.2">
      <c r="B15" s="158"/>
      <c r="C15" s="40" t="s">
        <v>8</v>
      </c>
      <c r="D15" s="79" t="s">
        <v>128</v>
      </c>
      <c r="E15" s="56" t="str">
        <f>IF(G13="","",MID(G13,3,1)&amp;"－"&amp;MID(G13,1,1)&amp;MID(G13,4,4))</f>
        <v/>
      </c>
      <c r="F15" s="56" t="str">
        <f>IF(G14="","",MID(G14,3,1)&amp;"－"&amp;MID(G14,1,1)&amp;MID(G14,4,4))</f>
        <v/>
      </c>
      <c r="G15" s="24"/>
      <c r="H15" s="55"/>
      <c r="I15" s="16" t="str">
        <f>IF(AND(E15="",F15="",G15="",H15=""),"",IF(M15&gt;2,1,0)+IF(O15&gt;2,1,0)+IF(Q15&gt;2,1,0)+IF(S15&gt;2,1,0)&amp;"-"&amp;IF(N15&gt;2,1,0)+IF(P15&gt;2,1,0)+IF(R15&gt;2,1,0)+IF(T15&gt;2,1,0)&amp;"("&amp;M15+O15+Q15+S15&amp;"-"&amp;N15+P15+R15+T15&amp;")")</f>
        <v/>
      </c>
      <c r="J15" s="13"/>
      <c r="K15" s="118" t="str">
        <f>IF(J15=1,"決勝T","")</f>
        <v/>
      </c>
      <c r="L15" s="10"/>
      <c r="M15" s="10">
        <f>IF(E15="",0,INT(MID(E15,1,1)))</f>
        <v>0</v>
      </c>
      <c r="N15" s="10">
        <f>IF(E15="",0,INT(MID(E15,3,1)))</f>
        <v>0</v>
      </c>
      <c r="O15" s="10">
        <f>IF(F15="",0,INT(MID(F15,1,1)))</f>
        <v>0</v>
      </c>
      <c r="P15" s="10">
        <f>IF(F15="",0,INT(MID(F15,3,1)))</f>
        <v>0</v>
      </c>
      <c r="Q15" s="10">
        <f>IF(G15="",0,INT(MID(G15,1,1)))</f>
        <v>0</v>
      </c>
      <c r="R15" s="10">
        <f>IF(G15="",0,INT(MID(G15,3,1)))</f>
        <v>0</v>
      </c>
      <c r="S15" s="10">
        <f>IF(H15="",0,INT(MID(H15,1,1)))</f>
        <v>0</v>
      </c>
      <c r="T15" s="10">
        <f>IF(H15="",0,INT(MID(H15,3,1)))</f>
        <v>0</v>
      </c>
    </row>
    <row r="16" spans="1:20" ht="18.75" customHeight="1" thickBot="1" x14ac:dyDescent="0.25">
      <c r="B16" s="159"/>
      <c r="C16" s="76" t="s">
        <v>9</v>
      </c>
      <c r="D16" s="80" t="s">
        <v>129</v>
      </c>
      <c r="E16" s="57" t="str">
        <f>IF(H13="","",MID(H13,3,1)&amp;"－"&amp;MID(H13,1,1)&amp;MID(H13,4,4))</f>
        <v/>
      </c>
      <c r="F16" s="57" t="str">
        <f>IF(H14="","",MID(H14,3,1)&amp;"－"&amp;MID(H14,1,1)&amp;MID(H14,4,4))</f>
        <v/>
      </c>
      <c r="G16" s="57" t="str">
        <f>IF(H15="","",MID(H15,3,1)&amp;"－"&amp;MID(H15,1,1)&amp;MID(H15,4,4))</f>
        <v/>
      </c>
      <c r="H16" s="26"/>
      <c r="I16" s="17" t="str">
        <f>IF(AND(E16="",F16="",G16="",H16=""),"",IF(M16&gt;2,1,0)+IF(O16&gt;2,1,0)+IF(Q16&gt;2,1,0)+IF(S16&gt;2,1,0)&amp;"-"&amp;IF(N16&gt;2,1,0)+IF(P16&gt;2,1,0)+IF(R16&gt;2,1,0)+IF(T16&gt;2,1,0)&amp;"("&amp;M16+O16+Q16+S16&amp;"-"&amp;N16+P16+R16+T16&amp;")")</f>
        <v/>
      </c>
      <c r="J16" s="14"/>
      <c r="K16" s="118" t="str">
        <f>IF(J16=1,"決勝T","")</f>
        <v/>
      </c>
      <c r="L16" s="10"/>
      <c r="M16" s="10">
        <f>IF(E16="",0,INT(MID(E16,1,1)))</f>
        <v>0</v>
      </c>
      <c r="N16" s="10">
        <f>IF(E16="",0,INT(MID(E16,3,1)))</f>
        <v>0</v>
      </c>
      <c r="O16" s="10">
        <f>IF(F16="",0,INT(MID(F16,1,1)))</f>
        <v>0</v>
      </c>
      <c r="P16" s="10">
        <f>IF(F16="",0,INT(MID(F16,3,1)))</f>
        <v>0</v>
      </c>
      <c r="Q16" s="10">
        <f>IF(G16="",0,INT(MID(G16,1,1)))</f>
        <v>0</v>
      </c>
      <c r="R16" s="10">
        <f>IF(G16="",0,INT(MID(G16,3,1)))</f>
        <v>0</v>
      </c>
      <c r="S16" s="10">
        <f>IF(H16="",0,INT(MID(H16,1,1)))</f>
        <v>0</v>
      </c>
      <c r="T16" s="10">
        <f>IF(H16="",0,INT(MID(H16,3,1)))</f>
        <v>0</v>
      </c>
    </row>
    <row r="17" spans="1:20" ht="18.75" customHeight="1" thickBot="1" x14ac:dyDescent="0.25"/>
    <row r="18" spans="1:20" ht="18.75" customHeight="1" thickBot="1" x14ac:dyDescent="0.25">
      <c r="B18" s="160" t="s">
        <v>47</v>
      </c>
      <c r="C18" s="161"/>
      <c r="D18" s="161"/>
      <c r="E18" s="11" t="str">
        <f>D19</f>
        <v>日立戸塚</v>
      </c>
      <c r="F18" s="11" t="str">
        <f>D20</f>
        <v>NECソリューションイノベータD</v>
      </c>
      <c r="G18" s="11" t="str">
        <f>D21</f>
        <v>千代田化工B</v>
      </c>
      <c r="H18" s="11" t="str">
        <f>D22</f>
        <v>日立情報通信エンジニアリング-C</v>
      </c>
      <c r="I18" s="11" t="s">
        <v>3</v>
      </c>
      <c r="J18" s="19" t="s">
        <v>4</v>
      </c>
      <c r="K18" s="20" t="str">
        <f>IF(J18=1,"決勝T","")</f>
        <v/>
      </c>
      <c r="L18" s="10"/>
      <c r="M18" s="10" t="s">
        <v>39</v>
      </c>
      <c r="N18" s="10" t="s">
        <v>23</v>
      </c>
      <c r="O18" s="10" t="s">
        <v>39</v>
      </c>
      <c r="P18" s="10" t="s">
        <v>23</v>
      </c>
      <c r="Q18" s="10" t="s">
        <v>39</v>
      </c>
      <c r="R18" s="10" t="s">
        <v>23</v>
      </c>
      <c r="S18" s="10" t="s">
        <v>39</v>
      </c>
      <c r="T18" s="10" t="s">
        <v>23</v>
      </c>
    </row>
    <row r="19" spans="1:20" ht="18.75" customHeight="1" thickTop="1" x14ac:dyDescent="0.2">
      <c r="B19" s="157" t="s">
        <v>78</v>
      </c>
      <c r="C19" s="40" t="s">
        <v>6</v>
      </c>
      <c r="D19" s="79" t="s">
        <v>87</v>
      </c>
      <c r="E19" s="25"/>
      <c r="F19" s="55"/>
      <c r="G19" s="55"/>
      <c r="H19" s="55"/>
      <c r="I19" s="15" t="str">
        <f>IF(AND(E19="",F19="",G19="",H19=""),"",IF(M19&gt;2,1,0)+IF(O19&gt;2,1,0)+IF(Q19&gt;2,1,0)+IF(S19&gt;2,1,0)&amp;"-"&amp;IF(N19&gt;2,1,0)+IF(P19&gt;2,1,0)+IF(R19&gt;2,1,0)+IF(T19&gt;2,1,0)&amp;"("&amp;M19+O19+Q19+S19&amp;"-"&amp;N19+P19+R19+T19&amp;")")</f>
        <v/>
      </c>
      <c r="J19" s="12"/>
      <c r="K19" s="118" t="str">
        <f>IF(J19=1,"決勝T","")</f>
        <v/>
      </c>
      <c r="L19" s="10"/>
      <c r="M19" s="10">
        <f>IF(E19="",0,INT(MID(E19,1,1)))</f>
        <v>0</v>
      </c>
      <c r="N19" s="10">
        <f>IF(E19="",0,INT(MID(E19,3,1)))</f>
        <v>0</v>
      </c>
      <c r="O19" s="10">
        <f>IF(F19="",0,INT(MID(F19,1,1)))</f>
        <v>0</v>
      </c>
      <c r="P19" s="10">
        <f>IF(F19="",0,INT(MID(F19,3,1)))</f>
        <v>0</v>
      </c>
      <c r="Q19" s="10">
        <f>IF(G19="",0,INT(MID(G19,1,1)))</f>
        <v>0</v>
      </c>
      <c r="R19" s="10">
        <f>IF(G19="",0,INT(MID(G19,3,1)))</f>
        <v>0</v>
      </c>
      <c r="S19" s="10">
        <f>IF(H19="",0,INT(MID(H19,1,1)))</f>
        <v>0</v>
      </c>
      <c r="T19" s="10">
        <f>IF(H19="",0,INT(MID(H19,3,1)))</f>
        <v>0</v>
      </c>
    </row>
    <row r="20" spans="1:20" ht="18.75" customHeight="1" x14ac:dyDescent="0.2">
      <c r="B20" s="158"/>
      <c r="C20" s="40" t="s">
        <v>7</v>
      </c>
      <c r="D20" s="79" t="s">
        <v>52</v>
      </c>
      <c r="E20" s="56" t="str">
        <f>IF(F19="","",MID(F19,3,1)&amp;"－"&amp;MID(F19,1,1)&amp;MID(F19,4,4))</f>
        <v/>
      </c>
      <c r="F20" s="25"/>
      <c r="G20" s="55"/>
      <c r="H20" s="55"/>
      <c r="I20" s="16" t="str">
        <f>IF(AND(E20="",F20="",G20="",H20=""),"",IF(M20&gt;2,1,0)+IF(O20&gt;2,1,0)+IF(Q20&gt;2,1,0)+IF(S20&gt;2,1,0)&amp;"-"&amp;IF(N20&gt;2,1,0)+IF(P20&gt;2,1,0)+IF(R20&gt;2,1,0)+IF(T20&gt;2,1,0)&amp;"("&amp;M20+O20+Q20+S20&amp;"-"&amp;N20+P20+R20+T20&amp;")")</f>
        <v/>
      </c>
      <c r="J20" s="13"/>
      <c r="K20" s="118" t="str">
        <f>IF(J20=1,"決勝T","")</f>
        <v/>
      </c>
      <c r="L20" s="10"/>
      <c r="M20" s="10">
        <f>IF(E20="",0,INT(MID(E20,1,1)))</f>
        <v>0</v>
      </c>
      <c r="N20" s="10">
        <f>IF(E20="",0,INT(MID(E20,3,1)))</f>
        <v>0</v>
      </c>
      <c r="O20" s="10">
        <f>IF(F20="",0,INT(MID(F20,1,1)))</f>
        <v>0</v>
      </c>
      <c r="P20" s="10">
        <f>IF(F20="",0,INT(MID(F20,3,1)))</f>
        <v>0</v>
      </c>
      <c r="Q20" s="10">
        <f>IF(G20="",0,INT(MID(G20,1,1)))</f>
        <v>0</v>
      </c>
      <c r="R20" s="10">
        <f>IF(G20="",0,INT(MID(G20,3,1)))</f>
        <v>0</v>
      </c>
      <c r="S20" s="10">
        <f>IF(H20="",0,INT(MID(H20,1,1)))</f>
        <v>0</v>
      </c>
      <c r="T20" s="10">
        <f>IF(H20="",0,INT(MID(H20,3,1)))</f>
        <v>0</v>
      </c>
    </row>
    <row r="21" spans="1:20" ht="18.75" customHeight="1" x14ac:dyDescent="0.2">
      <c r="B21" s="158"/>
      <c r="C21" s="40" t="s">
        <v>8</v>
      </c>
      <c r="D21" s="79" t="s">
        <v>130</v>
      </c>
      <c r="E21" s="56" t="str">
        <f>IF(G19="","",MID(G19,3,1)&amp;"－"&amp;MID(G19,1,1)&amp;MID(G19,4,4))</f>
        <v/>
      </c>
      <c r="F21" s="56" t="str">
        <f>IF(G20="","",MID(G20,3,1)&amp;"－"&amp;MID(G20,1,1)&amp;MID(G20,4,4))</f>
        <v/>
      </c>
      <c r="G21" s="24"/>
      <c r="H21" s="55"/>
      <c r="I21" s="16" t="str">
        <f>IF(AND(E21="",F21="",G21="",H21=""),"",IF(M21&gt;2,1,0)+IF(O21&gt;2,1,0)+IF(Q21&gt;2,1,0)+IF(S21&gt;2,1,0)&amp;"-"&amp;IF(N21&gt;2,1,0)+IF(P21&gt;2,1,0)+IF(R21&gt;2,1,0)+IF(T21&gt;2,1,0)&amp;"("&amp;M21+O21+Q21+S21&amp;"-"&amp;N21+P21+R21+T21&amp;")")</f>
        <v/>
      </c>
      <c r="J21" s="13"/>
      <c r="K21" s="118" t="str">
        <f>IF(J21=1,"決勝T","")</f>
        <v/>
      </c>
      <c r="L21" s="10"/>
      <c r="M21" s="10">
        <f>IF(E21="",0,INT(MID(E21,1,1)))</f>
        <v>0</v>
      </c>
      <c r="N21" s="10">
        <f>IF(E21="",0,INT(MID(E21,3,1)))</f>
        <v>0</v>
      </c>
      <c r="O21" s="10">
        <f>IF(F21="",0,INT(MID(F21,1,1)))</f>
        <v>0</v>
      </c>
      <c r="P21" s="10">
        <f>IF(F21="",0,INT(MID(F21,3,1)))</f>
        <v>0</v>
      </c>
      <c r="Q21" s="10">
        <f>IF(G21="",0,INT(MID(G21,1,1)))</f>
        <v>0</v>
      </c>
      <c r="R21" s="10">
        <f>IF(G21="",0,INT(MID(G21,3,1)))</f>
        <v>0</v>
      </c>
      <c r="S21" s="10">
        <f>IF(H21="",0,INT(MID(H21,1,1)))</f>
        <v>0</v>
      </c>
      <c r="T21" s="10">
        <f>IF(H21="",0,INT(MID(H21,3,1)))</f>
        <v>0</v>
      </c>
    </row>
    <row r="22" spans="1:20" ht="18.75" customHeight="1" thickBot="1" x14ac:dyDescent="0.25">
      <c r="B22" s="159"/>
      <c r="C22" s="76" t="s">
        <v>9</v>
      </c>
      <c r="D22" s="80" t="s">
        <v>131</v>
      </c>
      <c r="E22" s="57" t="str">
        <f>IF(H19="","",MID(H19,3,1)&amp;"－"&amp;MID(H19,1,1)&amp;MID(H19,4,4))</f>
        <v/>
      </c>
      <c r="F22" s="57" t="str">
        <f>IF(H20="","",MID(H20,3,1)&amp;"－"&amp;MID(H20,1,1)&amp;MID(H20,4,4))</f>
        <v/>
      </c>
      <c r="G22" s="57" t="str">
        <f>IF(H21="","",MID(H21,3,1)&amp;"－"&amp;MID(H21,1,1)&amp;MID(H21,4,4))</f>
        <v/>
      </c>
      <c r="H22" s="26"/>
      <c r="I22" s="17" t="str">
        <f>IF(AND(E22="",F22="",G22="",H22=""),"",IF(M22&gt;2,1,0)+IF(O22&gt;2,1,0)+IF(Q22&gt;2,1,0)+IF(S22&gt;2,1,0)&amp;"-"&amp;IF(N22&gt;2,1,0)+IF(P22&gt;2,1,0)+IF(R22&gt;2,1,0)+IF(T22&gt;2,1,0)&amp;"("&amp;M22+O22+Q22+S22&amp;"-"&amp;N22+P22+R22+T22&amp;")")</f>
        <v/>
      </c>
      <c r="J22" s="14"/>
      <c r="K22" s="118" t="str">
        <f>IF(J22=1,"決勝T","")</f>
        <v/>
      </c>
      <c r="L22" s="10"/>
      <c r="M22" s="10">
        <f>IF(E22="",0,INT(MID(E22,1,1)))</f>
        <v>0</v>
      </c>
      <c r="N22" s="10">
        <f>IF(E22="",0,INT(MID(E22,3,1)))</f>
        <v>0</v>
      </c>
      <c r="O22" s="10">
        <f>IF(F22="",0,INT(MID(F22,1,1)))</f>
        <v>0</v>
      </c>
      <c r="P22" s="10">
        <f>IF(F22="",0,INT(MID(F22,3,1)))</f>
        <v>0</v>
      </c>
      <c r="Q22" s="10">
        <f>IF(G22="",0,INT(MID(G22,1,1)))</f>
        <v>0</v>
      </c>
      <c r="R22" s="10">
        <f>IF(G22="",0,INT(MID(G22,3,1)))</f>
        <v>0</v>
      </c>
      <c r="S22" s="10">
        <f>IF(H22="",0,INT(MID(H22,1,1)))</f>
        <v>0</v>
      </c>
      <c r="T22" s="10">
        <f>IF(H22="",0,INT(MID(H22,3,1)))</f>
        <v>0</v>
      </c>
    </row>
    <row r="23" spans="1:20" ht="18.75" customHeight="1" thickBot="1" x14ac:dyDescent="0.25"/>
    <row r="24" spans="1:20" s="10" customFormat="1" ht="18" customHeight="1" thickBot="1" x14ac:dyDescent="0.25">
      <c r="B24" s="160" t="s">
        <v>50</v>
      </c>
      <c r="C24" s="161"/>
      <c r="D24" s="161"/>
      <c r="E24" s="11" t="str">
        <f>D25</f>
        <v>NTTテクノクロス</v>
      </c>
      <c r="F24" s="11" t="str">
        <f>D26</f>
        <v>ソディック</v>
      </c>
      <c r="G24" s="11" t="str">
        <f>D27</f>
        <v>ブリヂストンC</v>
      </c>
      <c r="H24" s="11" t="str">
        <f>D28</f>
        <v>田辺ファーマ</v>
      </c>
      <c r="I24" s="11" t="s">
        <v>3</v>
      </c>
      <c r="J24" s="19" t="s">
        <v>4</v>
      </c>
      <c r="K24" s="20" t="str">
        <f>IF(J24=1,"決勝T","")</f>
        <v/>
      </c>
      <c r="M24" s="10" t="s">
        <v>39</v>
      </c>
      <c r="N24" s="10" t="s">
        <v>23</v>
      </c>
      <c r="O24" s="10" t="s">
        <v>39</v>
      </c>
      <c r="P24" s="10" t="s">
        <v>23</v>
      </c>
      <c r="Q24" s="10" t="s">
        <v>39</v>
      </c>
      <c r="R24" s="10" t="s">
        <v>23</v>
      </c>
      <c r="S24" s="10" t="s">
        <v>39</v>
      </c>
      <c r="T24" s="10" t="s">
        <v>23</v>
      </c>
    </row>
    <row r="25" spans="1:20" s="10" customFormat="1" ht="18" customHeight="1" thickTop="1" x14ac:dyDescent="0.2">
      <c r="A25" s="52"/>
      <c r="B25" s="157" t="s">
        <v>40</v>
      </c>
      <c r="C25" s="40" t="s">
        <v>6</v>
      </c>
      <c r="D25" s="79" t="s">
        <v>41</v>
      </c>
      <c r="E25" s="25"/>
      <c r="F25" s="55"/>
      <c r="G25" s="55"/>
      <c r="H25" s="55"/>
      <c r="I25" s="15" t="str">
        <f>IF(AND(E25="",F25="",G25="",H25=""),"",IF(M25&gt;2,1,0)+IF(O25&gt;2,1,0)+IF(Q25&gt;2,1,0)+IF(S25&gt;2,1,0)&amp;"-"&amp;IF(N25&gt;2,1,0)+IF(P25&gt;2,1,0)+IF(R25&gt;2,1,0)+IF(T25&gt;2,1,0)&amp;"("&amp;M25+O25+Q25+S25&amp;"-"&amp;N25+P25+R25+T25&amp;")")</f>
        <v/>
      </c>
      <c r="J25" s="12"/>
      <c r="K25" s="118" t="str">
        <f>IF(J25=1,"決勝T","")</f>
        <v/>
      </c>
      <c r="M25" s="10">
        <f>IF(E25="",0,INT(MID(E25,1,1)))</f>
        <v>0</v>
      </c>
      <c r="N25" s="10">
        <f>IF(E25="",0,INT(MID(E25,3,1)))</f>
        <v>0</v>
      </c>
      <c r="O25" s="10">
        <f>IF(F25="",0,INT(MID(F25,1,1)))</f>
        <v>0</v>
      </c>
      <c r="P25" s="10">
        <f>IF(F25="",0,INT(MID(F25,3,1)))</f>
        <v>0</v>
      </c>
      <c r="Q25" s="10">
        <f>IF(G25="",0,INT(MID(G25,1,1)))</f>
        <v>0</v>
      </c>
      <c r="R25" s="10">
        <f>IF(G25="",0,INT(MID(G25,3,1)))</f>
        <v>0</v>
      </c>
      <c r="S25" s="10">
        <f>IF(H25="",0,INT(MID(H25,1,1)))</f>
        <v>0</v>
      </c>
      <c r="T25" s="10">
        <f>IF(H25="",0,INT(MID(H25,3,1)))</f>
        <v>0</v>
      </c>
    </row>
    <row r="26" spans="1:20" s="10" customFormat="1" ht="18" customHeight="1" x14ac:dyDescent="0.2">
      <c r="A26" s="52"/>
      <c r="B26" s="158"/>
      <c r="C26" s="40" t="s">
        <v>7</v>
      </c>
      <c r="D26" s="79" t="s">
        <v>16</v>
      </c>
      <c r="E26" s="56" t="str">
        <f>IF(F25="","",MID(F25,3,1)&amp;"－"&amp;MID(F25,1,1)&amp;MID(F25,4,4))</f>
        <v/>
      </c>
      <c r="F26" s="25"/>
      <c r="G26" s="55"/>
      <c r="H26" s="55"/>
      <c r="I26" s="16" t="str">
        <f>IF(AND(E26="",F26="",G26="",H26=""),"",IF(M26&gt;2,1,0)+IF(O26&gt;2,1,0)+IF(Q26&gt;2,1,0)+IF(S26&gt;2,1,0)&amp;"-"&amp;IF(N26&gt;2,1,0)+IF(P26&gt;2,1,0)+IF(R26&gt;2,1,0)+IF(T26&gt;2,1,0)&amp;"("&amp;M26+O26+Q26+S26&amp;"-"&amp;N26+P26+R26+T26&amp;")")</f>
        <v/>
      </c>
      <c r="J26" s="13"/>
      <c r="K26" s="118" t="str">
        <f>IF(J26=1,"決勝T","")</f>
        <v/>
      </c>
      <c r="M26" s="10">
        <f>IF(E26="",0,INT(MID(E26,1,1)))</f>
        <v>0</v>
      </c>
      <c r="N26" s="10">
        <f>IF(E26="",0,INT(MID(E26,3,1)))</f>
        <v>0</v>
      </c>
      <c r="O26" s="10">
        <f>IF(F26="",0,INT(MID(F26,1,1)))</f>
        <v>0</v>
      </c>
      <c r="P26" s="10">
        <f>IF(F26="",0,INT(MID(F26,3,1)))</f>
        <v>0</v>
      </c>
      <c r="Q26" s="10">
        <f>IF(G26="",0,INT(MID(G26,1,1)))</f>
        <v>0</v>
      </c>
      <c r="R26" s="10">
        <f>IF(G26="",0,INT(MID(G26,3,1)))</f>
        <v>0</v>
      </c>
      <c r="S26" s="10">
        <f>IF(H26="",0,INT(MID(H26,1,1)))</f>
        <v>0</v>
      </c>
      <c r="T26" s="10">
        <f>IF(H26="",0,INT(MID(H26,3,1)))</f>
        <v>0</v>
      </c>
    </row>
    <row r="27" spans="1:20" s="10" customFormat="1" ht="18" customHeight="1" x14ac:dyDescent="0.2">
      <c r="A27" s="52"/>
      <c r="B27" s="158"/>
      <c r="C27" s="40" t="s">
        <v>8</v>
      </c>
      <c r="D27" s="79" t="s">
        <v>43</v>
      </c>
      <c r="E27" s="56" t="str">
        <f>IF(G25="","",MID(G25,3,1)&amp;"－"&amp;MID(G25,1,1)&amp;MID(G25,4,4))</f>
        <v/>
      </c>
      <c r="F27" s="56" t="str">
        <f>IF(G26="","",MID(G26,3,1)&amp;"－"&amp;MID(G26,1,1)&amp;MID(G26,4,4))</f>
        <v/>
      </c>
      <c r="G27" s="24"/>
      <c r="H27" s="55"/>
      <c r="I27" s="16" t="str">
        <f>IF(AND(E27="",F27="",G27="",H27=""),"",IF(M27&gt;2,1,0)+IF(O27&gt;2,1,0)+IF(Q27&gt;2,1,0)+IF(S27&gt;2,1,0)&amp;"-"&amp;IF(N27&gt;2,1,0)+IF(P27&gt;2,1,0)+IF(R27&gt;2,1,0)+IF(T27&gt;2,1,0)&amp;"("&amp;M27+O27+Q27+S27&amp;"-"&amp;N27+P27+R27+T27&amp;")")</f>
        <v/>
      </c>
      <c r="J27" s="13"/>
      <c r="K27" s="118" t="str">
        <f>IF(J27=1,"決勝T","")</f>
        <v/>
      </c>
      <c r="M27" s="10">
        <f>IF(E27="",0,INT(MID(E27,1,1)))</f>
        <v>0</v>
      </c>
      <c r="N27" s="10">
        <f>IF(E27="",0,INT(MID(E27,3,1)))</f>
        <v>0</v>
      </c>
      <c r="O27" s="10">
        <f>IF(F27="",0,INT(MID(F27,1,1)))</f>
        <v>0</v>
      </c>
      <c r="P27" s="10">
        <f>IF(F27="",0,INT(MID(F27,3,1)))</f>
        <v>0</v>
      </c>
      <c r="Q27" s="10">
        <f>IF(G27="",0,INT(MID(G27,1,1)))</f>
        <v>0</v>
      </c>
      <c r="R27" s="10">
        <f>IF(G27="",0,INT(MID(G27,3,1)))</f>
        <v>0</v>
      </c>
      <c r="S27" s="10">
        <f>IF(H27="",0,INT(MID(H27,1,1)))</f>
        <v>0</v>
      </c>
      <c r="T27" s="10">
        <f>IF(H27="",0,INT(MID(H27,3,1)))</f>
        <v>0</v>
      </c>
    </row>
    <row r="28" spans="1:20" s="10" customFormat="1" ht="18" customHeight="1" thickBot="1" x14ac:dyDescent="0.25">
      <c r="A28" s="52"/>
      <c r="B28" s="159"/>
      <c r="C28" s="76" t="s">
        <v>9</v>
      </c>
      <c r="D28" s="80" t="s">
        <v>91</v>
      </c>
      <c r="E28" s="57" t="str">
        <f>IF(H25="","",MID(H25,3,1)&amp;"－"&amp;MID(H25,1,1)&amp;MID(H25,4,4))</f>
        <v/>
      </c>
      <c r="F28" s="57" t="str">
        <f>IF(H26="","",MID(H26,3,1)&amp;"－"&amp;MID(H26,1,1)&amp;MID(H26,4,4))</f>
        <v/>
      </c>
      <c r="G28" s="57" t="str">
        <f>IF(H27="","",MID(H27,3,1)&amp;"－"&amp;MID(H27,1,1)&amp;MID(H27,4,4))</f>
        <v/>
      </c>
      <c r="H28" s="26"/>
      <c r="I28" s="17" t="str">
        <f>IF(AND(E28="",F28="",G28="",H28=""),"",IF(M28&gt;2,1,0)+IF(O28&gt;2,1,0)+IF(Q28&gt;2,1,0)+IF(S28&gt;2,1,0)&amp;"-"&amp;IF(N28&gt;2,1,0)+IF(P28&gt;2,1,0)+IF(R28&gt;2,1,0)+IF(T28&gt;2,1,0)&amp;"("&amp;M28+O28+Q28+S28&amp;"-"&amp;N28+P28+R28+T28&amp;")")</f>
        <v/>
      </c>
      <c r="J28" s="14"/>
      <c r="K28" s="118" t="str">
        <f>IF(J28=1,"決勝T","")</f>
        <v/>
      </c>
      <c r="M28" s="10">
        <f>IF(E28="",0,INT(MID(E28,1,1)))</f>
        <v>0</v>
      </c>
      <c r="N28" s="10">
        <f>IF(E28="",0,INT(MID(E28,3,1)))</f>
        <v>0</v>
      </c>
      <c r="O28" s="10">
        <f>IF(F28="",0,INT(MID(F28,1,1)))</f>
        <v>0</v>
      </c>
      <c r="P28" s="10">
        <f>IF(F28="",0,INT(MID(F28,3,1)))</f>
        <v>0</v>
      </c>
      <c r="Q28" s="10">
        <f>IF(G28="",0,INT(MID(G28,1,1)))</f>
        <v>0</v>
      </c>
      <c r="R28" s="10">
        <f>IF(G28="",0,INT(MID(G28,3,1)))</f>
        <v>0</v>
      </c>
      <c r="S28" s="10">
        <f>IF(H28="",0,INT(MID(H28,1,1)))</f>
        <v>0</v>
      </c>
      <c r="T28" s="10">
        <f>IF(H28="",0,INT(MID(H28,3,1)))</f>
        <v>0</v>
      </c>
    </row>
    <row r="29" spans="1:20" s="10" customFormat="1" ht="18" customHeight="1" thickBot="1" x14ac:dyDescent="0.25">
      <c r="B29" s="1"/>
      <c r="C29" s="36"/>
      <c r="D29" s="20"/>
      <c r="E29" s="41"/>
      <c r="F29" s="36"/>
      <c r="G29" s="36"/>
      <c r="H29" s="36"/>
      <c r="I29" s="20"/>
      <c r="J29" s="36"/>
    </row>
    <row r="30" spans="1:20" s="10" customFormat="1" ht="18.75" customHeight="1" thickBot="1" x14ac:dyDescent="0.25">
      <c r="B30" s="160" t="s">
        <v>53</v>
      </c>
      <c r="C30" s="161"/>
      <c r="D30" s="161"/>
      <c r="E30" s="11" t="str">
        <f>D31</f>
        <v>ボッシュC</v>
      </c>
      <c r="F30" s="11" t="str">
        <f>D32</f>
        <v>三菱ケミカル横浜A</v>
      </c>
      <c r="G30" s="11" t="str">
        <f>D33</f>
        <v>資生堂研究所C</v>
      </c>
      <c r="H30" s="11" t="str">
        <f>D34</f>
        <v>大東建託横浜C</v>
      </c>
      <c r="I30" s="11" t="s">
        <v>3</v>
      </c>
      <c r="J30" s="19" t="s">
        <v>4</v>
      </c>
      <c r="K30" s="20" t="str">
        <f>IF(J30=1,"決勝T","")</f>
        <v/>
      </c>
      <c r="M30" s="10" t="s">
        <v>39</v>
      </c>
      <c r="N30" s="10" t="s">
        <v>23</v>
      </c>
      <c r="O30" s="10" t="s">
        <v>39</v>
      </c>
      <c r="P30" s="10" t="s">
        <v>23</v>
      </c>
      <c r="Q30" s="10" t="s">
        <v>39</v>
      </c>
      <c r="R30" s="10" t="s">
        <v>23</v>
      </c>
      <c r="S30" s="10" t="s">
        <v>39</v>
      </c>
      <c r="T30" s="10" t="s">
        <v>23</v>
      </c>
    </row>
    <row r="31" spans="1:20" ht="18.75" customHeight="1" thickTop="1" x14ac:dyDescent="0.2">
      <c r="B31" s="157" t="s">
        <v>45</v>
      </c>
      <c r="C31" s="40" t="s">
        <v>6</v>
      </c>
      <c r="D31" s="79" t="s">
        <v>59</v>
      </c>
      <c r="E31" s="25"/>
      <c r="F31" s="55"/>
      <c r="G31" s="55"/>
      <c r="H31" s="55"/>
      <c r="I31" s="15" t="str">
        <f>IF(AND(E31="",F31="",G31="",H31=""),"",IF(M31&gt;2,1,0)+IF(O31&gt;2,1,0)+IF(Q31&gt;2,1,0)+IF(S31&gt;2,1,0)&amp;"-"&amp;IF(N31&gt;2,1,0)+IF(P31&gt;2,1,0)+IF(R31&gt;2,1,0)+IF(T31&gt;2,1,0)&amp;"("&amp;M31+O31+Q31+S31&amp;"-"&amp;N31+P31+R31+T31&amp;")")</f>
        <v/>
      </c>
      <c r="J31" s="12"/>
      <c r="K31" s="118" t="str">
        <f>IF(J31=1,"決勝T","")</f>
        <v/>
      </c>
      <c r="L31" s="10"/>
      <c r="M31" s="10">
        <f>IF(E31="",0,INT(MID(E31,1,1)))</f>
        <v>0</v>
      </c>
      <c r="N31" s="10">
        <f>IF(E31="",0,INT(MID(E31,3,1)))</f>
        <v>0</v>
      </c>
      <c r="O31" s="10">
        <f>IF(F31="",0,INT(MID(F31,1,1)))</f>
        <v>0</v>
      </c>
      <c r="P31" s="10">
        <f>IF(F31="",0,INT(MID(F31,3,1)))</f>
        <v>0</v>
      </c>
      <c r="Q31" s="10">
        <f>IF(G31="",0,INT(MID(G31,1,1)))</f>
        <v>0</v>
      </c>
      <c r="R31" s="10">
        <f>IF(G31="",0,INT(MID(G31,3,1)))</f>
        <v>0</v>
      </c>
      <c r="S31" s="10">
        <f>IF(H31="",0,INT(MID(H31,1,1)))</f>
        <v>0</v>
      </c>
      <c r="T31" s="10">
        <f>IF(H31="",0,INT(MID(H31,3,1)))</f>
        <v>0</v>
      </c>
    </row>
    <row r="32" spans="1:20" ht="18.75" customHeight="1" x14ac:dyDescent="0.2">
      <c r="B32" s="158"/>
      <c r="C32" s="40" t="s">
        <v>7</v>
      </c>
      <c r="D32" s="79" t="s">
        <v>132</v>
      </c>
      <c r="E32" s="56" t="str">
        <f>IF(F31="","",MID(F31,3,1)&amp;"－"&amp;MID(F31,1,1)&amp;MID(F31,4,4))</f>
        <v/>
      </c>
      <c r="F32" s="25"/>
      <c r="G32" s="55"/>
      <c r="H32" s="55"/>
      <c r="I32" s="16" t="str">
        <f>IF(AND(E32="",F32="",G32="",H32=""),"",IF(M32&gt;2,1,0)+IF(O32&gt;2,1,0)+IF(Q32&gt;2,1,0)+IF(S32&gt;2,1,0)&amp;"-"&amp;IF(N32&gt;2,1,0)+IF(P32&gt;2,1,0)+IF(R32&gt;2,1,0)+IF(T32&gt;2,1,0)&amp;"("&amp;M32+O32+Q32+S32&amp;"-"&amp;N32+P32+R32+T32&amp;")")</f>
        <v/>
      </c>
      <c r="J32" s="13"/>
      <c r="K32" s="118" t="str">
        <f>IF(J32=1,"決勝T","")</f>
        <v/>
      </c>
      <c r="L32" s="10"/>
      <c r="M32" s="10">
        <f>IF(E32="",0,INT(MID(E32,1,1)))</f>
        <v>0</v>
      </c>
      <c r="N32" s="10">
        <f>IF(E32="",0,INT(MID(E32,3,1)))</f>
        <v>0</v>
      </c>
      <c r="O32" s="10">
        <f>IF(F32="",0,INT(MID(F32,1,1)))</f>
        <v>0</v>
      </c>
      <c r="P32" s="10">
        <f>IF(F32="",0,INT(MID(F32,3,1)))</f>
        <v>0</v>
      </c>
      <c r="Q32" s="10">
        <f>IF(G32="",0,INT(MID(G32,1,1)))</f>
        <v>0</v>
      </c>
      <c r="R32" s="10">
        <f>IF(G32="",0,INT(MID(G32,3,1)))</f>
        <v>0</v>
      </c>
      <c r="S32" s="10">
        <f>IF(H32="",0,INT(MID(H32,1,1)))</f>
        <v>0</v>
      </c>
      <c r="T32" s="10">
        <f>IF(H32="",0,INT(MID(H32,3,1)))</f>
        <v>0</v>
      </c>
    </row>
    <row r="33" spans="2:20" ht="18.75" customHeight="1" x14ac:dyDescent="0.2">
      <c r="B33" s="158"/>
      <c r="C33" s="40" t="s">
        <v>8</v>
      </c>
      <c r="D33" s="79" t="s">
        <v>133</v>
      </c>
      <c r="E33" s="56" t="str">
        <f>IF(G31="","",MID(G31,3,1)&amp;"－"&amp;MID(G31,1,1)&amp;MID(G31,4,4))</f>
        <v/>
      </c>
      <c r="F33" s="56" t="str">
        <f>IF(G32="","",MID(G32,3,1)&amp;"－"&amp;MID(G32,1,1)&amp;MID(G32,4,4))</f>
        <v/>
      </c>
      <c r="G33" s="24"/>
      <c r="H33" s="55"/>
      <c r="I33" s="16" t="str">
        <f>IF(AND(E33="",F33="",G33="",H33=""),"",IF(M33&gt;2,1,0)+IF(O33&gt;2,1,0)+IF(Q33&gt;2,1,0)+IF(S33&gt;2,1,0)&amp;"-"&amp;IF(N33&gt;2,1,0)+IF(P33&gt;2,1,0)+IF(R33&gt;2,1,0)+IF(T33&gt;2,1,0)&amp;"("&amp;M33+O33+Q33+S33&amp;"-"&amp;N33+P33+R33+T33&amp;")")</f>
        <v/>
      </c>
      <c r="J33" s="13"/>
      <c r="K33" s="118" t="str">
        <f>IF(J33=1,"決勝T","")</f>
        <v/>
      </c>
      <c r="L33" s="10"/>
      <c r="M33" s="10">
        <f>IF(E33="",0,INT(MID(E33,1,1)))</f>
        <v>0</v>
      </c>
      <c r="N33" s="10">
        <f>IF(E33="",0,INT(MID(E33,3,1)))</f>
        <v>0</v>
      </c>
      <c r="O33" s="10">
        <f>IF(F33="",0,INT(MID(F33,1,1)))</f>
        <v>0</v>
      </c>
      <c r="P33" s="10">
        <f>IF(F33="",0,INT(MID(F33,3,1)))</f>
        <v>0</v>
      </c>
      <c r="Q33" s="10">
        <f>IF(G33="",0,INT(MID(G33,1,1)))</f>
        <v>0</v>
      </c>
      <c r="R33" s="10">
        <f>IF(G33="",0,INT(MID(G33,3,1)))</f>
        <v>0</v>
      </c>
      <c r="S33" s="10">
        <f>IF(H33="",0,INT(MID(H33,1,1)))</f>
        <v>0</v>
      </c>
      <c r="T33" s="10">
        <f>IF(H33="",0,INT(MID(H33,3,1)))</f>
        <v>0</v>
      </c>
    </row>
    <row r="34" spans="2:20" ht="18.75" customHeight="1" thickBot="1" x14ac:dyDescent="0.25">
      <c r="B34" s="159"/>
      <c r="C34" s="76" t="s">
        <v>9</v>
      </c>
      <c r="D34" s="80" t="s">
        <v>134</v>
      </c>
      <c r="E34" s="57" t="str">
        <f>IF(H31="","",MID(H31,3,1)&amp;"－"&amp;MID(H31,1,1)&amp;MID(H31,4,4))</f>
        <v/>
      </c>
      <c r="F34" s="57" t="str">
        <f>IF(H32="","",MID(H32,3,1)&amp;"－"&amp;MID(H32,1,1)&amp;MID(H32,4,4))</f>
        <v/>
      </c>
      <c r="G34" s="57" t="str">
        <f>IF(H33="","",MID(H33,3,1)&amp;"－"&amp;MID(H33,1,1)&amp;MID(H33,4,4))</f>
        <v/>
      </c>
      <c r="H34" s="26"/>
      <c r="I34" s="17" t="str">
        <f>IF(AND(E34="",F34="",G34="",H34=""),"",IF(M34&gt;2,1,0)+IF(O34&gt;2,1,0)+IF(Q34&gt;2,1,0)+IF(S34&gt;2,1,0)&amp;"-"&amp;IF(N34&gt;2,1,0)+IF(P34&gt;2,1,0)+IF(R34&gt;2,1,0)+IF(T34&gt;2,1,0)&amp;"("&amp;M34+O34+Q34+S34&amp;"-"&amp;N34+P34+R34+T34&amp;")")</f>
        <v/>
      </c>
      <c r="J34" s="14"/>
      <c r="K34" s="118" t="str">
        <f>IF(J34=1,"決勝T","")</f>
        <v/>
      </c>
      <c r="L34" s="10"/>
      <c r="M34" s="10">
        <f>IF(E34="",0,INT(MID(E34,1,1)))</f>
        <v>0</v>
      </c>
      <c r="N34" s="10">
        <f>IF(E34="",0,INT(MID(E34,3,1)))</f>
        <v>0</v>
      </c>
      <c r="O34" s="10">
        <f>IF(F34="",0,INT(MID(F34,1,1)))</f>
        <v>0</v>
      </c>
      <c r="P34" s="10">
        <f>IF(F34="",0,INT(MID(F34,3,1)))</f>
        <v>0</v>
      </c>
      <c r="Q34" s="10">
        <f>IF(G34="",0,INT(MID(G34,1,1)))</f>
        <v>0</v>
      </c>
      <c r="R34" s="10">
        <f>IF(G34="",0,INT(MID(G34,3,1)))</f>
        <v>0</v>
      </c>
      <c r="S34" s="10">
        <f>IF(H34="",0,INT(MID(H34,1,1)))</f>
        <v>0</v>
      </c>
      <c r="T34" s="10">
        <f>IF(H34="",0,INT(MID(H34,3,1)))</f>
        <v>0</v>
      </c>
    </row>
    <row r="35" spans="2:20" ht="18.75" customHeight="1" thickBot="1" x14ac:dyDescent="0.25"/>
    <row r="36" spans="2:20" ht="18.75" customHeight="1" thickBot="1" x14ac:dyDescent="0.25">
      <c r="B36" s="160" t="s">
        <v>56</v>
      </c>
      <c r="C36" s="161"/>
      <c r="D36" s="161"/>
      <c r="E36" s="11" t="str">
        <f>D37</f>
        <v>パナソニックB</v>
      </c>
      <c r="F36" s="11" t="str">
        <f>D38</f>
        <v>NECソリューションイノベータE</v>
      </c>
      <c r="G36" s="11" t="str">
        <f>D39</f>
        <v>日立情報通信エンジニアリング-B</v>
      </c>
      <c r="H36" s="11" t="str">
        <f>D40</f>
        <v>三菱重工横浜B</v>
      </c>
      <c r="I36" s="11" t="s">
        <v>3</v>
      </c>
      <c r="J36" s="19" t="s">
        <v>4</v>
      </c>
      <c r="K36" s="20" t="str">
        <f>IF(J36=1,"決勝T","")</f>
        <v/>
      </c>
      <c r="L36" s="10"/>
      <c r="M36" s="10" t="s">
        <v>39</v>
      </c>
      <c r="N36" s="10" t="s">
        <v>23</v>
      </c>
      <c r="O36" s="10" t="s">
        <v>39</v>
      </c>
      <c r="P36" s="10" t="s">
        <v>23</v>
      </c>
      <c r="Q36" s="10" t="s">
        <v>39</v>
      </c>
      <c r="R36" s="10" t="s">
        <v>23</v>
      </c>
      <c r="S36" s="10" t="s">
        <v>39</v>
      </c>
      <c r="T36" s="10" t="s">
        <v>23</v>
      </c>
    </row>
    <row r="37" spans="2:20" ht="18.75" customHeight="1" thickTop="1" x14ac:dyDescent="0.2">
      <c r="B37" s="157" t="s">
        <v>48</v>
      </c>
      <c r="C37" s="40" t="s">
        <v>6</v>
      </c>
      <c r="D37" s="79" t="s">
        <v>51</v>
      </c>
      <c r="E37" s="25"/>
      <c r="F37" s="55"/>
      <c r="G37" s="55"/>
      <c r="H37" s="55"/>
      <c r="I37" s="15" t="str">
        <f>IF(AND(E37="",F37="",G37="",H37=""),"",IF(M37&gt;2,1,0)+IF(O37&gt;2,1,0)+IF(Q37&gt;2,1,0)+IF(S37&gt;2,1,0)&amp;"-"&amp;IF(N37&gt;2,1,0)+IF(P37&gt;2,1,0)+IF(R37&gt;2,1,0)+IF(T37&gt;2,1,0)&amp;"("&amp;M37+O37+Q37+S37&amp;"-"&amp;N37+P37+R37+T37&amp;")")</f>
        <v/>
      </c>
      <c r="J37" s="12"/>
      <c r="K37" s="118" t="str">
        <f>IF(J37=1,"決勝T","")</f>
        <v/>
      </c>
      <c r="L37" s="10"/>
      <c r="M37" s="10">
        <f>IF(E37="",0,INT(MID(E37,1,1)))</f>
        <v>0</v>
      </c>
      <c r="N37" s="10">
        <f>IF(E37="",0,INT(MID(E37,3,1)))</f>
        <v>0</v>
      </c>
      <c r="O37" s="10">
        <f>IF(F37="",0,INT(MID(F37,1,1)))</f>
        <v>0</v>
      </c>
      <c r="P37" s="10">
        <f>IF(F37="",0,INT(MID(F37,3,1)))</f>
        <v>0</v>
      </c>
      <c r="Q37" s="10">
        <f>IF(G37="",0,INT(MID(G37,1,1)))</f>
        <v>0</v>
      </c>
      <c r="R37" s="10">
        <f>IF(G37="",0,INT(MID(G37,3,1)))</f>
        <v>0</v>
      </c>
      <c r="S37" s="10">
        <f>IF(H37="",0,INT(MID(H37,1,1)))</f>
        <v>0</v>
      </c>
      <c r="T37" s="10">
        <f>IF(H37="",0,INT(MID(H37,3,1)))</f>
        <v>0</v>
      </c>
    </row>
    <row r="38" spans="2:20" ht="18.75" customHeight="1" x14ac:dyDescent="0.2">
      <c r="B38" s="158"/>
      <c r="C38" s="40" t="s">
        <v>7</v>
      </c>
      <c r="D38" s="79" t="s">
        <v>135</v>
      </c>
      <c r="E38" s="56" t="str">
        <f>IF(F37="","",MID(F37,3,1)&amp;"－"&amp;MID(F37,1,1)&amp;MID(F37,4,4))</f>
        <v/>
      </c>
      <c r="F38" s="25"/>
      <c r="G38" s="55"/>
      <c r="H38" s="55"/>
      <c r="I38" s="16" t="str">
        <f>IF(AND(E38="",F38="",G38="",H38=""),"",IF(M38&gt;2,1,0)+IF(O38&gt;2,1,0)+IF(Q38&gt;2,1,0)+IF(S38&gt;2,1,0)&amp;"-"&amp;IF(N38&gt;2,1,0)+IF(P38&gt;2,1,0)+IF(R38&gt;2,1,0)+IF(T38&gt;2,1,0)&amp;"("&amp;M38+O38+Q38+S38&amp;"-"&amp;N38+P38+R38+T38&amp;")")</f>
        <v/>
      </c>
      <c r="J38" s="13"/>
      <c r="K38" s="118" t="str">
        <f>IF(J38=1,"決勝T","")</f>
        <v/>
      </c>
      <c r="L38" s="10"/>
      <c r="M38" s="10">
        <f>IF(E38="",0,INT(MID(E38,1,1)))</f>
        <v>0</v>
      </c>
      <c r="N38" s="10">
        <f>IF(E38="",0,INT(MID(E38,3,1)))</f>
        <v>0</v>
      </c>
      <c r="O38" s="10">
        <f>IF(F38="",0,INT(MID(F38,1,1)))</f>
        <v>0</v>
      </c>
      <c r="P38" s="10">
        <f>IF(F38="",0,INT(MID(F38,3,1)))</f>
        <v>0</v>
      </c>
      <c r="Q38" s="10">
        <f>IF(G38="",0,INT(MID(G38,1,1)))</f>
        <v>0</v>
      </c>
      <c r="R38" s="10">
        <f>IF(G38="",0,INT(MID(G38,3,1)))</f>
        <v>0</v>
      </c>
      <c r="S38" s="10">
        <f>IF(H38="",0,INT(MID(H38,1,1)))</f>
        <v>0</v>
      </c>
      <c r="T38" s="10">
        <f>IF(H38="",0,INT(MID(H38,3,1)))</f>
        <v>0</v>
      </c>
    </row>
    <row r="39" spans="2:20" ht="18.75" customHeight="1" x14ac:dyDescent="0.2">
      <c r="B39" s="158"/>
      <c r="C39" s="40" t="s">
        <v>8</v>
      </c>
      <c r="D39" s="79" t="s">
        <v>136</v>
      </c>
      <c r="E39" s="56" t="str">
        <f>IF(G37="","",MID(G37,3,1)&amp;"－"&amp;MID(G37,1,1)&amp;MID(G37,4,4))</f>
        <v/>
      </c>
      <c r="F39" s="56" t="str">
        <f>IF(G38="","",MID(G38,3,1)&amp;"－"&amp;MID(G38,1,1)&amp;MID(G38,4,4))</f>
        <v/>
      </c>
      <c r="G39" s="24"/>
      <c r="H39" s="55"/>
      <c r="I39" s="16" t="str">
        <f>IF(AND(E39="",F39="",G39="",H39=""),"",IF(M39&gt;2,1,0)+IF(O39&gt;2,1,0)+IF(Q39&gt;2,1,0)+IF(S39&gt;2,1,0)&amp;"-"&amp;IF(N39&gt;2,1,0)+IF(P39&gt;2,1,0)+IF(R39&gt;2,1,0)+IF(T39&gt;2,1,0)&amp;"("&amp;M39+O39+Q39+S39&amp;"-"&amp;N39+P39+R39+T39&amp;")")</f>
        <v/>
      </c>
      <c r="J39" s="13"/>
      <c r="K39" s="118" t="str">
        <f>IF(J39=1,"決勝T","")</f>
        <v/>
      </c>
      <c r="L39" s="10"/>
      <c r="M39" s="10">
        <f>IF(E39="",0,INT(MID(E39,1,1)))</f>
        <v>0</v>
      </c>
      <c r="N39" s="10">
        <f>IF(E39="",0,INT(MID(E39,3,1)))</f>
        <v>0</v>
      </c>
      <c r="O39" s="10">
        <f>IF(F39="",0,INT(MID(F39,1,1)))</f>
        <v>0</v>
      </c>
      <c r="P39" s="10">
        <f>IF(F39="",0,INT(MID(F39,3,1)))</f>
        <v>0</v>
      </c>
      <c r="Q39" s="10">
        <f>IF(G39="",0,INT(MID(G39,1,1)))</f>
        <v>0</v>
      </c>
      <c r="R39" s="10">
        <f>IF(G39="",0,INT(MID(G39,3,1)))</f>
        <v>0</v>
      </c>
      <c r="S39" s="10">
        <f>IF(H39="",0,INT(MID(H39,1,1)))</f>
        <v>0</v>
      </c>
      <c r="T39" s="10">
        <f>IF(H39="",0,INT(MID(H39,3,1)))</f>
        <v>0</v>
      </c>
    </row>
    <row r="40" spans="2:20" ht="18.75" customHeight="1" thickBot="1" x14ac:dyDescent="0.25">
      <c r="B40" s="159"/>
      <c r="C40" s="76" t="s">
        <v>9</v>
      </c>
      <c r="D40" s="80" t="s">
        <v>137</v>
      </c>
      <c r="E40" s="57" t="str">
        <f>IF(H37="","",MID(H37,3,1)&amp;"－"&amp;MID(H37,1,1)&amp;MID(H37,4,4))</f>
        <v/>
      </c>
      <c r="F40" s="57" t="str">
        <f>IF(H38="","",MID(H38,3,1)&amp;"－"&amp;MID(H38,1,1)&amp;MID(H38,4,4))</f>
        <v/>
      </c>
      <c r="G40" s="57" t="str">
        <f>IF(H39="","",MID(H39,3,1)&amp;"－"&amp;MID(H39,1,1)&amp;MID(H39,4,4))</f>
        <v/>
      </c>
      <c r="H40" s="26"/>
      <c r="I40" s="17" t="str">
        <f>IF(AND(E40="",F40="",G40="",H40=""),"",IF(M40&gt;2,1,0)+IF(O40&gt;2,1,0)+IF(Q40&gt;2,1,0)+IF(S40&gt;2,1,0)&amp;"-"&amp;IF(N40&gt;2,1,0)+IF(P40&gt;2,1,0)+IF(R40&gt;2,1,0)+IF(T40&gt;2,1,0)&amp;"("&amp;M40+O40+Q40+S40&amp;"-"&amp;N40+P40+R40+T40&amp;")")</f>
        <v/>
      </c>
      <c r="J40" s="14"/>
      <c r="K40" s="118" t="str">
        <f>IF(J40=1,"決勝T","")</f>
        <v/>
      </c>
      <c r="L40" s="10"/>
      <c r="M40" s="10">
        <f>IF(E40="",0,INT(MID(E40,1,1)))</f>
        <v>0</v>
      </c>
      <c r="N40" s="10">
        <f>IF(E40="",0,INT(MID(E40,3,1)))</f>
        <v>0</v>
      </c>
      <c r="O40" s="10">
        <f>IF(F40="",0,INT(MID(F40,1,1)))</f>
        <v>0</v>
      </c>
      <c r="P40" s="10">
        <f>IF(F40="",0,INT(MID(F40,3,1)))</f>
        <v>0</v>
      </c>
      <c r="Q40" s="10">
        <f>IF(G40="",0,INT(MID(G40,1,1)))</f>
        <v>0</v>
      </c>
      <c r="R40" s="10">
        <f>IF(G40="",0,INT(MID(G40,3,1)))</f>
        <v>0</v>
      </c>
      <c r="S40" s="10">
        <f>IF(H40="",0,INT(MID(H40,1,1)))</f>
        <v>0</v>
      </c>
      <c r="T40" s="10">
        <f>IF(H40="",0,INT(MID(H40,3,1)))</f>
        <v>0</v>
      </c>
    </row>
    <row r="41" spans="2:20" ht="13.5" thickBot="1" x14ac:dyDescent="0.25"/>
    <row r="42" spans="2:20" ht="18.75" customHeight="1" thickBot="1" x14ac:dyDescent="0.25">
      <c r="B42" s="160" t="s">
        <v>57</v>
      </c>
      <c r="C42" s="161"/>
      <c r="D42" s="161"/>
      <c r="E42" s="11" t="str">
        <f>D43</f>
        <v>コイト電工</v>
      </c>
      <c r="F42" s="11" t="str">
        <f>D44</f>
        <v>日揮ホールディングス株式会社A</v>
      </c>
      <c r="G42" s="11" t="str">
        <f>D45</f>
        <v>神奈川県庁F</v>
      </c>
      <c r="H42" s="11" t="str">
        <f>D46</f>
        <v>ボッシュB</v>
      </c>
      <c r="I42" s="11" t="s">
        <v>3</v>
      </c>
      <c r="J42" s="19" t="s">
        <v>4</v>
      </c>
      <c r="K42" s="20" t="str">
        <f>IF(J42=1,"決勝T","")</f>
        <v/>
      </c>
      <c r="L42" s="10"/>
      <c r="M42" s="10" t="s">
        <v>39</v>
      </c>
      <c r="N42" s="10" t="s">
        <v>23</v>
      </c>
      <c r="O42" s="10" t="s">
        <v>39</v>
      </c>
      <c r="P42" s="10" t="s">
        <v>23</v>
      </c>
      <c r="Q42" s="10" t="s">
        <v>39</v>
      </c>
      <c r="R42" s="10" t="s">
        <v>23</v>
      </c>
      <c r="S42" s="10" t="s">
        <v>39</v>
      </c>
      <c r="T42" s="10" t="s">
        <v>23</v>
      </c>
    </row>
    <row r="43" spans="2:20" ht="18.75" customHeight="1" thickTop="1" x14ac:dyDescent="0.2">
      <c r="B43" s="157" t="s">
        <v>79</v>
      </c>
      <c r="C43" s="40" t="s">
        <v>6</v>
      </c>
      <c r="D43" s="79" t="s">
        <v>54</v>
      </c>
      <c r="E43" s="25"/>
      <c r="F43" s="55"/>
      <c r="G43" s="55"/>
      <c r="H43" s="55"/>
      <c r="I43" s="15" t="str">
        <f>IF(AND(E43="",F43="",G43="",H43=""),"",IF(M43&gt;2,1,0)+IF(O43&gt;2,1,0)+IF(Q43&gt;2,1,0)+IF(S43&gt;2,1,0)&amp;"-"&amp;IF(N43&gt;2,1,0)+IF(P43&gt;2,1,0)+IF(R43&gt;2,1,0)+IF(T43&gt;2,1,0)&amp;"("&amp;M43+O43+Q43+S43&amp;"-"&amp;N43+P43+R43+T43&amp;")")</f>
        <v/>
      </c>
      <c r="J43" s="12"/>
      <c r="K43" s="118" t="str">
        <f>IF(J43=1,"決勝T","")</f>
        <v/>
      </c>
      <c r="L43" s="10"/>
      <c r="M43" s="10">
        <f>IF(E43="",0,INT(MID(E43,1,1)))</f>
        <v>0</v>
      </c>
      <c r="N43" s="10">
        <f>IF(E43="",0,INT(MID(E43,3,1)))</f>
        <v>0</v>
      </c>
      <c r="O43" s="10">
        <f>IF(F43="",0,INT(MID(F43,1,1)))</f>
        <v>0</v>
      </c>
      <c r="P43" s="10">
        <f>IF(F43="",0,INT(MID(F43,3,1)))</f>
        <v>0</v>
      </c>
      <c r="Q43" s="10">
        <f>IF(G43="",0,INT(MID(G43,1,1)))</f>
        <v>0</v>
      </c>
      <c r="R43" s="10">
        <f>IF(G43="",0,INT(MID(G43,3,1)))</f>
        <v>0</v>
      </c>
      <c r="S43" s="10">
        <f>IF(H43="",0,INT(MID(H43,1,1)))</f>
        <v>0</v>
      </c>
      <c r="T43" s="10">
        <f>IF(H43="",0,INT(MID(H43,3,1)))</f>
        <v>0</v>
      </c>
    </row>
    <row r="44" spans="2:20" ht="18.75" customHeight="1" x14ac:dyDescent="0.2">
      <c r="B44" s="158"/>
      <c r="C44" s="40" t="s">
        <v>7</v>
      </c>
      <c r="D44" s="79" t="s">
        <v>138</v>
      </c>
      <c r="E44" s="56" t="str">
        <f>IF(F43="","",MID(F43,3,1)&amp;"－"&amp;MID(F43,1,1)&amp;MID(F43,4,4))</f>
        <v/>
      </c>
      <c r="F44" s="25"/>
      <c r="G44" s="55"/>
      <c r="H44" s="55"/>
      <c r="I44" s="16" t="str">
        <f>IF(AND(E44="",F44="",G44="",H44=""),"",IF(M44&gt;2,1,0)+IF(O44&gt;2,1,0)+IF(Q44&gt;2,1,0)+IF(S44&gt;2,1,0)&amp;"-"&amp;IF(N44&gt;2,1,0)+IF(P44&gt;2,1,0)+IF(R44&gt;2,1,0)+IF(T44&gt;2,1,0)&amp;"("&amp;M44+O44+Q44+S44&amp;"-"&amp;N44+P44+R44+T44&amp;")")</f>
        <v/>
      </c>
      <c r="J44" s="13"/>
      <c r="K44" s="118" t="str">
        <f>IF(J44=1,"決勝T","")</f>
        <v/>
      </c>
      <c r="L44" s="10"/>
      <c r="M44" s="10">
        <f>IF(E44="",0,INT(MID(E44,1,1)))</f>
        <v>0</v>
      </c>
      <c r="N44" s="10">
        <f>IF(E44="",0,INT(MID(E44,3,1)))</f>
        <v>0</v>
      </c>
      <c r="O44" s="10">
        <f>IF(F44="",0,INT(MID(F44,1,1)))</f>
        <v>0</v>
      </c>
      <c r="P44" s="10">
        <f>IF(F44="",0,INT(MID(F44,3,1)))</f>
        <v>0</v>
      </c>
      <c r="Q44" s="10">
        <f>IF(G44="",0,INT(MID(G44,1,1)))</f>
        <v>0</v>
      </c>
      <c r="R44" s="10">
        <f>IF(G44="",0,INT(MID(G44,3,1)))</f>
        <v>0</v>
      </c>
      <c r="S44" s="10">
        <f>IF(H44="",0,INT(MID(H44,1,1)))</f>
        <v>0</v>
      </c>
      <c r="T44" s="10">
        <f>IF(H44="",0,INT(MID(H44,3,1)))</f>
        <v>0</v>
      </c>
    </row>
    <row r="45" spans="2:20" ht="18.75" customHeight="1" x14ac:dyDescent="0.2">
      <c r="B45" s="158"/>
      <c r="C45" s="40" t="s">
        <v>8</v>
      </c>
      <c r="D45" s="79" t="s">
        <v>139</v>
      </c>
      <c r="E45" s="56" t="str">
        <f>IF(G43="","",MID(G43,3,1)&amp;"－"&amp;MID(G43,1,1)&amp;MID(G43,4,4))</f>
        <v/>
      </c>
      <c r="F45" s="56" t="str">
        <f>IF(G44="","",MID(G44,3,1)&amp;"－"&amp;MID(G44,1,1)&amp;MID(G44,4,4))</f>
        <v/>
      </c>
      <c r="G45" s="24"/>
      <c r="H45" s="55"/>
      <c r="I45" s="16" t="str">
        <f>IF(AND(E45="",F45="",G45="",H45=""),"",IF(M45&gt;2,1,0)+IF(O45&gt;2,1,0)+IF(Q45&gt;2,1,0)+IF(S45&gt;2,1,0)&amp;"-"&amp;IF(N45&gt;2,1,0)+IF(P45&gt;2,1,0)+IF(R45&gt;2,1,0)+IF(T45&gt;2,1,0)&amp;"("&amp;M45+O45+Q45+S45&amp;"-"&amp;N45+P45+R45+T45&amp;")")</f>
        <v/>
      </c>
      <c r="J45" s="13"/>
      <c r="K45" s="118" t="str">
        <f>IF(J45=1,"決勝T","")</f>
        <v/>
      </c>
      <c r="L45" s="10"/>
      <c r="M45" s="10">
        <f>IF(E45="",0,INT(MID(E45,1,1)))</f>
        <v>0</v>
      </c>
      <c r="N45" s="10">
        <f>IF(E45="",0,INT(MID(E45,3,1)))</f>
        <v>0</v>
      </c>
      <c r="O45" s="10">
        <f>IF(F45="",0,INT(MID(F45,1,1)))</f>
        <v>0</v>
      </c>
      <c r="P45" s="10">
        <f>IF(F45="",0,INT(MID(F45,3,1)))</f>
        <v>0</v>
      </c>
      <c r="Q45" s="10">
        <f>IF(G45="",0,INT(MID(G45,1,1)))</f>
        <v>0</v>
      </c>
      <c r="R45" s="10">
        <f>IF(G45="",0,INT(MID(G45,3,1)))</f>
        <v>0</v>
      </c>
      <c r="S45" s="10">
        <f>IF(H45="",0,INT(MID(H45,1,1)))</f>
        <v>0</v>
      </c>
      <c r="T45" s="10">
        <f>IF(H45="",0,INT(MID(H45,3,1)))</f>
        <v>0</v>
      </c>
    </row>
    <row r="46" spans="2:20" ht="18.75" customHeight="1" thickBot="1" x14ac:dyDescent="0.25">
      <c r="B46" s="159"/>
      <c r="C46" s="76" t="s">
        <v>9</v>
      </c>
      <c r="D46" s="80" t="s">
        <v>55</v>
      </c>
      <c r="E46" s="57" t="str">
        <f>IF(H43="","",MID(H43,3,1)&amp;"－"&amp;MID(H43,1,1)&amp;MID(H43,4,4))</f>
        <v/>
      </c>
      <c r="F46" s="57" t="str">
        <f>IF(H44="","",MID(H44,3,1)&amp;"－"&amp;MID(H44,1,1)&amp;MID(H44,4,4))</f>
        <v/>
      </c>
      <c r="G46" s="57" t="str">
        <f>IF(H45="","",MID(H45,3,1)&amp;"－"&amp;MID(H45,1,1)&amp;MID(H45,4,4))</f>
        <v/>
      </c>
      <c r="H46" s="26"/>
      <c r="I46" s="17" t="str">
        <f>IF(AND(E46="",F46="",G46="",H46=""),"",IF(M46&gt;2,1,0)+IF(O46&gt;2,1,0)+IF(Q46&gt;2,1,0)+IF(S46&gt;2,1,0)&amp;"-"&amp;IF(N46&gt;2,1,0)+IF(P46&gt;2,1,0)+IF(R46&gt;2,1,0)+IF(T46&gt;2,1,0)&amp;"("&amp;M46+O46+Q46+S46&amp;"-"&amp;N46+P46+R46+T46&amp;")")</f>
        <v/>
      </c>
      <c r="J46" s="14"/>
      <c r="K46" s="118" t="str">
        <f>IF(J46=1,"決勝T","")</f>
        <v/>
      </c>
      <c r="L46" s="10"/>
      <c r="M46" s="10">
        <f>IF(E46="",0,INT(MID(E46,1,1)))</f>
        <v>0</v>
      </c>
      <c r="N46" s="10">
        <f>IF(E46="",0,INT(MID(E46,3,1)))</f>
        <v>0</v>
      </c>
      <c r="O46" s="10">
        <f>IF(F46="",0,INT(MID(F46,1,1)))</f>
        <v>0</v>
      </c>
      <c r="P46" s="10">
        <f>IF(F46="",0,INT(MID(F46,3,1)))</f>
        <v>0</v>
      </c>
      <c r="Q46" s="10">
        <f>IF(G46="",0,INT(MID(G46,1,1)))</f>
        <v>0</v>
      </c>
      <c r="R46" s="10">
        <f>IF(G46="",0,INT(MID(G46,3,1)))</f>
        <v>0</v>
      </c>
      <c r="S46" s="10">
        <f>IF(H46="",0,INT(MID(H46,1,1)))</f>
        <v>0</v>
      </c>
      <c r="T46" s="10">
        <f>IF(H46="",0,INT(MID(H46,3,1)))</f>
        <v>0</v>
      </c>
    </row>
  </sheetData>
  <mergeCells count="15">
    <mergeCell ref="B18:D18"/>
    <mergeCell ref="B19:B22"/>
    <mergeCell ref="I2:J2"/>
    <mergeCell ref="B6:D6"/>
    <mergeCell ref="B7:B10"/>
    <mergeCell ref="B12:D12"/>
    <mergeCell ref="B13:B16"/>
    <mergeCell ref="B37:B40"/>
    <mergeCell ref="B42:D42"/>
    <mergeCell ref="B43:B46"/>
    <mergeCell ref="B24:D24"/>
    <mergeCell ref="B25:B28"/>
    <mergeCell ref="B30:D30"/>
    <mergeCell ref="B31:B34"/>
    <mergeCell ref="B36:D36"/>
  </mergeCells>
  <phoneticPr fontId="2"/>
  <conditionalFormatting sqref="C7:C10">
    <cfRule type="expression" dxfId="55" priority="51" stopIfTrue="1">
      <formula>$K7="決勝T"</formula>
    </cfRule>
  </conditionalFormatting>
  <conditionalFormatting sqref="C13:C16">
    <cfRule type="expression" dxfId="54" priority="48" stopIfTrue="1">
      <formula>$K13="決勝T"</formula>
    </cfRule>
  </conditionalFormatting>
  <conditionalFormatting sqref="C19:C22">
    <cfRule type="expression" dxfId="53" priority="45" stopIfTrue="1">
      <formula>$K19="決勝T"</formula>
    </cfRule>
  </conditionalFormatting>
  <conditionalFormatting sqref="C25:C28">
    <cfRule type="expression" dxfId="52" priority="20" stopIfTrue="1">
      <formula>$K25="決勝T"</formula>
    </cfRule>
  </conditionalFormatting>
  <conditionalFormatting sqref="C31:C34">
    <cfRule type="expression" dxfId="51" priority="18" stopIfTrue="1">
      <formula>$K31="決勝T"</formula>
    </cfRule>
  </conditionalFormatting>
  <conditionalFormatting sqref="C37:C40">
    <cfRule type="expression" dxfId="50" priority="16" stopIfTrue="1">
      <formula>$K37="決勝T"</formula>
    </cfRule>
  </conditionalFormatting>
  <conditionalFormatting sqref="C43:C46">
    <cfRule type="expression" dxfId="49" priority="4" stopIfTrue="1">
      <formula>$K43="決勝T"</formula>
    </cfRule>
  </conditionalFormatting>
  <conditionalFormatting sqref="D7:D9">
    <cfRule type="expression" dxfId="48" priority="31" stopIfTrue="1">
      <formula>$K7="決勝T"</formula>
    </cfRule>
  </conditionalFormatting>
  <conditionalFormatting sqref="D8">
    <cfRule type="expression" dxfId="47" priority="33" stopIfTrue="1">
      <formula>$L8="決勝T"</formula>
    </cfRule>
  </conditionalFormatting>
  <conditionalFormatting sqref="D10">
    <cfRule type="expression" dxfId="46" priority="34" stopIfTrue="1">
      <formula>$L10="決勝T"</formula>
    </cfRule>
  </conditionalFormatting>
  <conditionalFormatting sqref="D13">
    <cfRule type="expression" dxfId="45" priority="30" stopIfTrue="1">
      <formula>$K13="決勝T"</formula>
    </cfRule>
  </conditionalFormatting>
  <conditionalFormatting sqref="D14">
    <cfRule type="expression" dxfId="44" priority="28" stopIfTrue="1">
      <formula>$J14="決勝T"</formula>
    </cfRule>
  </conditionalFormatting>
  <conditionalFormatting sqref="D15">
    <cfRule type="expression" dxfId="43" priority="27" stopIfTrue="1">
      <formula>$L15="決勝T"</formula>
    </cfRule>
  </conditionalFormatting>
  <conditionalFormatting sqref="D15:D16">
    <cfRule type="expression" dxfId="42" priority="26" stopIfTrue="1">
      <formula>$K15="決勝T"</formula>
    </cfRule>
  </conditionalFormatting>
  <conditionalFormatting sqref="D19">
    <cfRule type="expression" dxfId="41" priority="25" stopIfTrue="1">
      <formula>$L19="決勝T"</formula>
    </cfRule>
  </conditionalFormatting>
  <conditionalFormatting sqref="D20:D22">
    <cfRule type="expression" dxfId="40" priority="22" stopIfTrue="1">
      <formula>$K20="決勝T"</formula>
    </cfRule>
  </conditionalFormatting>
  <conditionalFormatting sqref="D22">
    <cfRule type="expression" dxfId="39" priority="24" stopIfTrue="1">
      <formula>$L22="決勝T"</formula>
    </cfRule>
  </conditionalFormatting>
  <conditionalFormatting sqref="D25:D27">
    <cfRule type="expression" dxfId="38" priority="13" stopIfTrue="1">
      <formula>$K25="決勝T"</formula>
    </cfRule>
  </conditionalFormatting>
  <conditionalFormatting sqref="D26">
    <cfRule type="expression" dxfId="37" priority="14" stopIfTrue="1">
      <formula>$L26="決勝T"</formula>
    </cfRule>
  </conditionalFormatting>
  <conditionalFormatting sqref="D28">
    <cfRule type="expression" dxfId="36" priority="15" stopIfTrue="1">
      <formula>$L28="決勝T"</formula>
    </cfRule>
  </conditionalFormatting>
  <conditionalFormatting sqref="D31">
    <cfRule type="expression" dxfId="35" priority="12" stopIfTrue="1">
      <formula>$K31="決勝T"</formula>
    </cfRule>
  </conditionalFormatting>
  <conditionalFormatting sqref="D32">
    <cfRule type="expression" dxfId="34" priority="11" stopIfTrue="1">
      <formula>$J32="決勝T"</formula>
    </cfRule>
  </conditionalFormatting>
  <conditionalFormatting sqref="D33">
    <cfRule type="expression" dxfId="33" priority="10" stopIfTrue="1">
      <formula>$L33="決勝T"</formula>
    </cfRule>
  </conditionalFormatting>
  <conditionalFormatting sqref="D33:D34">
    <cfRule type="expression" dxfId="32" priority="9" stopIfTrue="1">
      <formula>$K33="決勝T"</formula>
    </cfRule>
  </conditionalFormatting>
  <conditionalFormatting sqref="D37">
    <cfRule type="expression" dxfId="31" priority="8" stopIfTrue="1">
      <formula>$L37="決勝T"</formula>
    </cfRule>
  </conditionalFormatting>
  <conditionalFormatting sqref="D38:D40">
    <cfRule type="expression" dxfId="30" priority="6" stopIfTrue="1">
      <formula>$K38="決勝T"</formula>
    </cfRule>
  </conditionalFormatting>
  <conditionalFormatting sqref="D40">
    <cfRule type="expression" dxfId="29" priority="7" stopIfTrue="1">
      <formula>$L40="決勝T"</formula>
    </cfRule>
  </conditionalFormatting>
  <conditionalFormatting sqref="D43">
    <cfRule type="expression" dxfId="28" priority="3" stopIfTrue="1">
      <formula>$L43="決勝T"</formula>
    </cfRule>
  </conditionalFormatting>
  <conditionalFormatting sqref="D44:D46">
    <cfRule type="expression" dxfId="27" priority="1" stopIfTrue="1">
      <formula>$K44="決勝T"</formula>
    </cfRule>
  </conditionalFormatting>
  <conditionalFormatting sqref="D46">
    <cfRule type="expression" dxfId="26" priority="2" stopIfTrue="1">
      <formula>$L46="決勝T"</formula>
    </cfRule>
  </conditionalFormatting>
  <conditionalFormatting sqref="I7:K10">
    <cfRule type="expression" dxfId="25" priority="53" stopIfTrue="1">
      <formula>$K7="決勝T"</formula>
    </cfRule>
  </conditionalFormatting>
  <conditionalFormatting sqref="I13:K16">
    <cfRule type="expression" dxfId="24" priority="50" stopIfTrue="1">
      <formula>$K13="決勝T"</formula>
    </cfRule>
  </conditionalFormatting>
  <conditionalFormatting sqref="I19:K22">
    <cfRule type="expression" dxfId="23" priority="47" stopIfTrue="1">
      <formula>$K19="決勝T"</formula>
    </cfRule>
  </conditionalFormatting>
  <conditionalFormatting sqref="I25:K28">
    <cfRule type="expression" dxfId="22" priority="21" stopIfTrue="1">
      <formula>$K25="決勝T"</formula>
    </cfRule>
  </conditionalFormatting>
  <conditionalFormatting sqref="I31:K34">
    <cfRule type="expression" dxfId="21" priority="19" stopIfTrue="1">
      <formula>$K31="決勝T"</formula>
    </cfRule>
  </conditionalFormatting>
  <conditionalFormatting sqref="I37:K40">
    <cfRule type="expression" dxfId="20" priority="17" stopIfTrue="1">
      <formula>$K37="決勝T"</formula>
    </cfRule>
  </conditionalFormatting>
  <conditionalFormatting sqref="I43:K46">
    <cfRule type="expression" dxfId="19" priority="5" stopIfTrue="1">
      <formula>$K43="決勝T"</formula>
    </cfRule>
  </conditionalFormatting>
  <dataValidations count="2">
    <dataValidation type="list" showInputMessage="1" showErrorMessage="1" sqref="J7:J10 J13:J16 J19:J22 J25:J28 J31:J34 J37:J40 J43:J46" xr:uid="{00000000-0002-0000-0200-000000000000}">
      <formula1>"1,2,3,4,5"</formula1>
    </dataValidation>
    <dataValidation type="list" allowBlank="1" showInputMessage="1" showErrorMessage="1" sqref="G8 F7:H7 H8:H9 G14 F13:H13 H14:H15 G20 F19:H19 H20:H21 G26 F25:H25 H26:H27 G32 F31:H31 H32:H33 G38 F37:H37 H38:H39 G44 F43:H43 H44:H45" xr:uid="{00000000-0002-0000-0200-000001000000}">
      <formula1>"５－０（ＷＯ),５－０,４－１,３－２,２－３,１－４,０－５,０－５（ＷＯ）"</formula1>
    </dataValidation>
  </dataValidations>
  <pageMargins left="0" right="0" top="0.5" bottom="0" header="0.51181102362204722" footer="0.51181102362204722"/>
  <pageSetup paperSize="9" scale="70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Y34"/>
  <sheetViews>
    <sheetView zoomScale="90" zoomScaleNormal="90" workbookViewId="0">
      <selection activeCell="T14" sqref="T14"/>
    </sheetView>
  </sheetViews>
  <sheetFormatPr defaultColWidth="9" defaultRowHeight="13" x14ac:dyDescent="0.2"/>
  <cols>
    <col min="1" max="1" width="2.36328125" style="28" customWidth="1"/>
    <col min="2" max="2" width="4.36328125" style="28" customWidth="1"/>
    <col min="3" max="3" width="4.36328125" style="29" customWidth="1"/>
    <col min="4" max="4" width="26" style="30" customWidth="1"/>
    <col min="5" max="5" width="6.6328125" style="31" customWidth="1"/>
    <col min="6" max="12" width="4.6328125" style="28" customWidth="1"/>
    <col min="13" max="13" width="24.08984375" style="28" customWidth="1"/>
    <col min="14" max="15" width="4.6328125" style="28" customWidth="1"/>
    <col min="16" max="19" width="8.90625" style="28" customWidth="1"/>
    <col min="20" max="16384" width="9" style="28"/>
  </cols>
  <sheetData>
    <row r="1" spans="2:25" ht="18" customHeight="1" x14ac:dyDescent="0.2"/>
    <row r="2" spans="2:25" customFormat="1" ht="18" customHeight="1" x14ac:dyDescent="0.2">
      <c r="B2" s="1" t="str">
        <f>'女子1～2部'!B2</f>
        <v>第８０回横浜市実業団対抗テニスリーグ</v>
      </c>
      <c r="C2" s="32"/>
      <c r="W2" s="169" t="s">
        <v>60</v>
      </c>
      <c r="X2" s="170"/>
      <c r="Y2" s="170"/>
    </row>
    <row r="3" spans="2:25" customFormat="1" ht="18" customHeight="1" x14ac:dyDescent="0.2">
      <c r="B3" s="1" t="str">
        <f>'女子1～2部'!B3</f>
        <v>事務局：パナソニック</v>
      </c>
      <c r="C3" s="34"/>
      <c r="D3" s="33"/>
      <c r="E3" s="33"/>
    </row>
    <row r="4" spans="2:25" s="1" customFormat="1" ht="18" customHeight="1" x14ac:dyDescent="0.2">
      <c r="B4" s="1" t="s">
        <v>61</v>
      </c>
      <c r="C4" s="36"/>
      <c r="D4" s="20"/>
      <c r="E4" s="20"/>
    </row>
    <row r="5" spans="2:25" s="1" customFormat="1" ht="18" customHeight="1" thickBot="1" x14ac:dyDescent="0.25">
      <c r="B5" s="119" t="s">
        <v>140</v>
      </c>
      <c r="C5" s="36"/>
      <c r="D5" s="20"/>
      <c r="E5" s="20"/>
    </row>
    <row r="6" spans="2:25" s="1" customFormat="1" ht="18" customHeight="1" thickBot="1" x14ac:dyDescent="0.25">
      <c r="B6" s="171" t="s">
        <v>62</v>
      </c>
      <c r="C6" s="172"/>
      <c r="D6" s="172"/>
      <c r="E6" s="173"/>
    </row>
    <row r="7" spans="2:25" s="1" customFormat="1" ht="18" customHeight="1" x14ac:dyDescent="0.2">
      <c r="B7" s="163" t="s">
        <v>63</v>
      </c>
      <c r="C7" s="37" t="s">
        <v>6</v>
      </c>
      <c r="D7" s="70" t="s">
        <v>64</v>
      </c>
      <c r="E7" s="174" t="s">
        <v>65</v>
      </c>
    </row>
    <row r="8" spans="2:25" s="1" customFormat="1" ht="18" customHeight="1" x14ac:dyDescent="0.2">
      <c r="B8" s="164"/>
      <c r="C8" s="38" t="s">
        <v>7</v>
      </c>
      <c r="D8" s="70" t="s">
        <v>64</v>
      </c>
      <c r="E8" s="175"/>
      <c r="F8" s="96"/>
      <c r="G8" s="74"/>
      <c r="H8" s="74"/>
      <c r="I8" s="74"/>
      <c r="J8" s="74"/>
      <c r="K8" s="74"/>
    </row>
    <row r="9" spans="2:25" s="1" customFormat="1" ht="18" customHeight="1" x14ac:dyDescent="0.2">
      <c r="B9" s="164"/>
      <c r="C9" s="38" t="s">
        <v>8</v>
      </c>
      <c r="D9" s="70" t="s">
        <v>64</v>
      </c>
      <c r="E9" s="175"/>
      <c r="K9" s="97"/>
    </row>
    <row r="10" spans="2:25" s="1" customFormat="1" ht="18" customHeight="1" thickBot="1" x14ac:dyDescent="0.25">
      <c r="B10" s="165"/>
      <c r="C10" s="110" t="s">
        <v>9</v>
      </c>
      <c r="D10" s="70"/>
      <c r="E10" s="175"/>
      <c r="K10" s="98"/>
    </row>
    <row r="11" spans="2:25" s="1" customFormat="1" ht="18" customHeight="1" thickBot="1" x14ac:dyDescent="0.25">
      <c r="B11" s="163" t="s">
        <v>66</v>
      </c>
      <c r="C11" s="37" t="s">
        <v>6</v>
      </c>
      <c r="D11" s="72" t="s">
        <v>64</v>
      </c>
      <c r="E11" s="176" t="s">
        <v>67</v>
      </c>
      <c r="F11" s="20"/>
      <c r="G11" s="20"/>
      <c r="H11" s="20"/>
      <c r="I11" s="20"/>
      <c r="J11" s="20"/>
      <c r="K11" s="77"/>
      <c r="L11" s="78"/>
      <c r="M11" s="101" t="s">
        <v>68</v>
      </c>
      <c r="N11" s="20"/>
      <c r="O11" s="20"/>
      <c r="P11" s="20"/>
    </row>
    <row r="12" spans="2:25" s="1" customFormat="1" ht="18" customHeight="1" thickBot="1" x14ac:dyDescent="0.25">
      <c r="B12" s="164"/>
      <c r="C12" s="38" t="s">
        <v>7</v>
      </c>
      <c r="D12" s="73"/>
      <c r="E12" s="177"/>
      <c r="F12" s="96"/>
      <c r="G12" s="74"/>
      <c r="H12" s="74"/>
      <c r="K12" s="98"/>
      <c r="M12" s="102"/>
    </row>
    <row r="13" spans="2:25" s="1" customFormat="1" ht="18" customHeight="1" thickBot="1" x14ac:dyDescent="0.25">
      <c r="B13" s="164"/>
      <c r="C13" s="38" t="s">
        <v>8</v>
      </c>
      <c r="D13" s="73" t="s">
        <v>64</v>
      </c>
      <c r="E13" s="177"/>
      <c r="H13" s="97"/>
      <c r="J13" s="28"/>
      <c r="K13" s="98"/>
    </row>
    <row r="14" spans="2:25" s="1" customFormat="1" ht="18" customHeight="1" thickBot="1" x14ac:dyDescent="0.25">
      <c r="B14" s="165"/>
      <c r="C14" s="38" t="s">
        <v>9</v>
      </c>
      <c r="D14" s="70"/>
      <c r="E14" s="178"/>
      <c r="H14" s="98"/>
      <c r="I14" s="100"/>
      <c r="J14" s="74"/>
      <c r="K14" s="99"/>
    </row>
    <row r="15" spans="2:25" s="1" customFormat="1" ht="18" customHeight="1" x14ac:dyDescent="0.2">
      <c r="B15" s="163" t="s">
        <v>69</v>
      </c>
      <c r="C15" s="37" t="s">
        <v>6</v>
      </c>
      <c r="D15" s="72" t="s">
        <v>64</v>
      </c>
      <c r="E15" s="166" t="s">
        <v>70</v>
      </c>
      <c r="H15" s="98"/>
    </row>
    <row r="16" spans="2:25" s="1" customFormat="1" ht="18" customHeight="1" x14ac:dyDescent="0.2">
      <c r="B16" s="164"/>
      <c r="C16" s="38" t="s">
        <v>7</v>
      </c>
      <c r="D16" s="70"/>
      <c r="E16" s="167"/>
      <c r="F16" s="96"/>
      <c r="G16" s="74"/>
      <c r="H16" s="99"/>
    </row>
    <row r="17" spans="2:14" s="1" customFormat="1" ht="18" customHeight="1" x14ac:dyDescent="0.2">
      <c r="B17" s="164"/>
      <c r="C17" s="38" t="s">
        <v>8</v>
      </c>
      <c r="D17" s="70" t="s">
        <v>64</v>
      </c>
      <c r="E17" s="167"/>
    </row>
    <row r="18" spans="2:14" s="1" customFormat="1" ht="18" customHeight="1" thickBot="1" x14ac:dyDescent="0.25">
      <c r="B18" s="165"/>
      <c r="C18" s="71" t="s">
        <v>9</v>
      </c>
      <c r="D18" s="75" t="s">
        <v>64</v>
      </c>
      <c r="E18" s="168"/>
    </row>
    <row r="19" spans="2:14" s="1" customFormat="1" ht="18" customHeight="1" x14ac:dyDescent="0.2">
      <c r="B19" s="163" t="s">
        <v>71</v>
      </c>
      <c r="C19" s="37" t="s">
        <v>6</v>
      </c>
      <c r="D19" s="73" t="s">
        <v>64</v>
      </c>
      <c r="E19" s="174" t="s">
        <v>70</v>
      </c>
      <c r="F19" s="96"/>
      <c r="G19" s="74"/>
      <c r="H19" s="74"/>
    </row>
    <row r="20" spans="2:14" s="1" customFormat="1" ht="18" customHeight="1" x14ac:dyDescent="0.2">
      <c r="B20" s="164"/>
      <c r="C20" s="38" t="s">
        <v>7</v>
      </c>
      <c r="D20" s="73" t="s">
        <v>64</v>
      </c>
      <c r="E20" s="175"/>
      <c r="H20" s="97"/>
    </row>
    <row r="21" spans="2:14" s="1" customFormat="1" ht="18" customHeight="1" x14ac:dyDescent="0.2">
      <c r="B21" s="164"/>
      <c r="C21" s="38" t="s">
        <v>8</v>
      </c>
      <c r="D21" s="73" t="s">
        <v>64</v>
      </c>
      <c r="E21" s="175"/>
      <c r="H21" s="98"/>
      <c r="I21" s="100"/>
      <c r="J21" s="74"/>
      <c r="K21" s="74"/>
    </row>
    <row r="22" spans="2:14" s="1" customFormat="1" ht="18" customHeight="1" thickBot="1" x14ac:dyDescent="0.25">
      <c r="B22" s="165"/>
      <c r="C22" s="38" t="s">
        <v>9</v>
      </c>
      <c r="D22" s="70"/>
      <c r="E22" s="175"/>
      <c r="F22" s="28"/>
      <c r="G22" s="28"/>
      <c r="H22" s="105"/>
      <c r="I22" s="28"/>
      <c r="K22" s="97"/>
    </row>
    <row r="23" spans="2:14" s="1" customFormat="1" ht="18" customHeight="1" thickBot="1" x14ac:dyDescent="0.25">
      <c r="B23" s="163" t="s">
        <v>72</v>
      </c>
      <c r="C23" s="37" t="s">
        <v>6</v>
      </c>
      <c r="D23" s="72"/>
      <c r="E23" s="166" t="s">
        <v>70</v>
      </c>
      <c r="H23" s="98"/>
      <c r="I23" s="28"/>
      <c r="K23" s="98"/>
    </row>
    <row r="24" spans="2:14" s="1" customFormat="1" ht="18" customHeight="1" x14ac:dyDescent="0.2">
      <c r="B24" s="164"/>
      <c r="C24" s="38" t="s">
        <v>7</v>
      </c>
      <c r="D24" s="70" t="s">
        <v>64</v>
      </c>
      <c r="E24" s="167"/>
      <c r="F24" s="96"/>
      <c r="G24" s="74"/>
      <c r="H24" s="99"/>
      <c r="K24" s="98"/>
      <c r="L24" s="100"/>
      <c r="M24" s="101" t="s">
        <v>68</v>
      </c>
    </row>
    <row r="25" spans="2:14" s="1" customFormat="1" ht="18" customHeight="1" thickBot="1" x14ac:dyDescent="0.25">
      <c r="B25" s="164"/>
      <c r="C25" s="38" t="s">
        <v>8</v>
      </c>
      <c r="D25" s="70" t="s">
        <v>64</v>
      </c>
      <c r="E25" s="167"/>
      <c r="F25" s="114"/>
      <c r="K25" s="98"/>
      <c r="M25" s="102"/>
    </row>
    <row r="26" spans="2:14" s="1" customFormat="1" ht="18" customHeight="1" thickBot="1" x14ac:dyDescent="0.25">
      <c r="B26" s="165"/>
      <c r="C26" s="71" t="s">
        <v>9</v>
      </c>
      <c r="D26" s="75" t="s">
        <v>64</v>
      </c>
      <c r="E26" s="168"/>
      <c r="F26" s="114"/>
      <c r="K26" s="98"/>
    </row>
    <row r="27" spans="2:14" ht="18" customHeight="1" x14ac:dyDescent="0.2">
      <c r="B27" s="163" t="s">
        <v>73</v>
      </c>
      <c r="C27" s="37" t="s">
        <v>6</v>
      </c>
      <c r="D27" s="72"/>
      <c r="E27" s="166" t="s">
        <v>70</v>
      </c>
      <c r="F27" s="96"/>
      <c r="G27" s="74"/>
      <c r="H27" s="74"/>
      <c r="I27" s="1"/>
      <c r="K27" s="98"/>
      <c r="L27" s="1"/>
      <c r="M27" s="1"/>
      <c r="N27" s="1"/>
    </row>
    <row r="28" spans="2:14" ht="17.25" customHeight="1" x14ac:dyDescent="0.2">
      <c r="B28" s="164"/>
      <c r="C28" s="38" t="s">
        <v>7</v>
      </c>
      <c r="D28" s="70" t="s">
        <v>64</v>
      </c>
      <c r="E28" s="167"/>
      <c r="F28" s="1"/>
      <c r="G28" s="1"/>
      <c r="H28" s="97"/>
      <c r="I28" s="1"/>
      <c r="K28" s="98"/>
    </row>
    <row r="29" spans="2:14" ht="17.25" customHeight="1" x14ac:dyDescent="0.2">
      <c r="B29" s="164"/>
      <c r="C29" s="38" t="s">
        <v>8</v>
      </c>
      <c r="D29" s="70" t="s">
        <v>64</v>
      </c>
      <c r="E29" s="167"/>
      <c r="F29" s="1"/>
      <c r="G29" s="1"/>
      <c r="H29" s="98"/>
      <c r="I29" s="100"/>
      <c r="J29" s="74"/>
      <c r="K29" s="99"/>
    </row>
    <row r="30" spans="2:14" ht="17.25" customHeight="1" thickBot="1" x14ac:dyDescent="0.25">
      <c r="B30" s="165"/>
      <c r="C30" s="71" t="s">
        <v>9</v>
      </c>
      <c r="D30" s="75" t="s">
        <v>64</v>
      </c>
      <c r="E30" s="168"/>
      <c r="H30" s="105"/>
    </row>
    <row r="31" spans="2:14" ht="18" customHeight="1" x14ac:dyDescent="0.2">
      <c r="B31" s="163" t="s">
        <v>74</v>
      </c>
      <c r="C31" s="37" t="s">
        <v>6</v>
      </c>
      <c r="D31" s="72"/>
      <c r="E31" s="166" t="s">
        <v>70</v>
      </c>
      <c r="F31" s="103"/>
      <c r="G31" s="104"/>
      <c r="H31" s="106"/>
    </row>
    <row r="32" spans="2:14" ht="17.25" customHeight="1" x14ac:dyDescent="0.2">
      <c r="B32" s="164"/>
      <c r="C32" s="38" t="s">
        <v>7</v>
      </c>
      <c r="D32" s="70" t="s">
        <v>64</v>
      </c>
      <c r="E32" s="167"/>
    </row>
    <row r="33" spans="2:5" ht="17.25" customHeight="1" x14ac:dyDescent="0.2">
      <c r="B33" s="164"/>
      <c r="C33" s="38" t="s">
        <v>8</v>
      </c>
      <c r="D33" s="70" t="s">
        <v>64</v>
      </c>
      <c r="E33" s="167"/>
    </row>
    <row r="34" spans="2:5" ht="17.25" customHeight="1" thickBot="1" x14ac:dyDescent="0.25">
      <c r="B34" s="165"/>
      <c r="C34" s="71" t="s">
        <v>9</v>
      </c>
      <c r="D34" s="75" t="s">
        <v>64</v>
      </c>
      <c r="E34" s="168"/>
    </row>
  </sheetData>
  <mergeCells count="16">
    <mergeCell ref="B31:B34"/>
    <mergeCell ref="E31:E34"/>
    <mergeCell ref="W2:Y2"/>
    <mergeCell ref="B6:E6"/>
    <mergeCell ref="B7:B10"/>
    <mergeCell ref="E7:E10"/>
    <mergeCell ref="B11:B14"/>
    <mergeCell ref="E11:E14"/>
    <mergeCell ref="B27:B30"/>
    <mergeCell ref="E27:E30"/>
    <mergeCell ref="B15:B18"/>
    <mergeCell ref="E15:E18"/>
    <mergeCell ref="B23:B26"/>
    <mergeCell ref="E23:E26"/>
    <mergeCell ref="B19:B22"/>
    <mergeCell ref="E19:E22"/>
  </mergeCells>
  <phoneticPr fontId="2"/>
  <conditionalFormatting sqref="C7">
    <cfRule type="expression" dxfId="18" priority="22" stopIfTrue="1">
      <formula>#REF!=$D$19</formula>
    </cfRule>
  </conditionalFormatting>
  <conditionalFormatting sqref="C7:C22">
    <cfRule type="expression" dxfId="17" priority="9" stopIfTrue="1">
      <formula>#REF!=""</formula>
    </cfRule>
  </conditionalFormatting>
  <conditionalFormatting sqref="C8:C10">
    <cfRule type="expression" dxfId="16" priority="24" stopIfTrue="1">
      <formula>#REF!=#REF!</formula>
    </cfRule>
  </conditionalFormatting>
  <conditionalFormatting sqref="C11">
    <cfRule type="expression" dxfId="15" priority="18" stopIfTrue="1">
      <formula>#REF!=$D$19</formula>
    </cfRule>
  </conditionalFormatting>
  <conditionalFormatting sqref="C12:C14">
    <cfRule type="expression" dxfId="14" priority="20" stopIfTrue="1">
      <formula>#REF!=#REF!</formula>
    </cfRule>
  </conditionalFormatting>
  <conditionalFormatting sqref="C15">
    <cfRule type="expression" dxfId="13" priority="14" stopIfTrue="1">
      <formula>#REF!=$D$19</formula>
    </cfRule>
  </conditionalFormatting>
  <conditionalFormatting sqref="C16:C18">
    <cfRule type="expression" dxfId="12" priority="16" stopIfTrue="1">
      <formula>#REF!=#REF!</formula>
    </cfRule>
  </conditionalFormatting>
  <conditionalFormatting sqref="C19">
    <cfRule type="expression" dxfId="11" priority="10" stopIfTrue="1">
      <formula>#REF!=$D$19</formula>
    </cfRule>
  </conditionalFormatting>
  <conditionalFormatting sqref="C20:C22">
    <cfRule type="expression" dxfId="10" priority="12" stopIfTrue="1">
      <formula>#REF!=#REF!</formula>
    </cfRule>
  </conditionalFormatting>
  <conditionalFormatting sqref="C23">
    <cfRule type="expression" dxfId="9" priority="27" stopIfTrue="1">
      <formula>#REF!=$D$19</formula>
    </cfRule>
  </conditionalFormatting>
  <conditionalFormatting sqref="C23:C26">
    <cfRule type="expression" dxfId="8" priority="26" stopIfTrue="1">
      <formula>#REF!=""</formula>
    </cfRule>
  </conditionalFormatting>
  <conditionalFormatting sqref="C24:C26">
    <cfRule type="expression" dxfId="7" priority="29" stopIfTrue="1">
      <formula>#REF!=#REF!</formula>
    </cfRule>
  </conditionalFormatting>
  <conditionalFormatting sqref="C27">
    <cfRule type="expression" dxfId="6" priority="6" stopIfTrue="1">
      <formula>#REF!=$D$19</formula>
    </cfRule>
  </conditionalFormatting>
  <conditionalFormatting sqref="C27:C34">
    <cfRule type="expression" dxfId="5" priority="5" stopIfTrue="1">
      <formula>#REF!=""</formula>
    </cfRule>
  </conditionalFormatting>
  <conditionalFormatting sqref="C28:C30">
    <cfRule type="expression" dxfId="4" priority="8" stopIfTrue="1">
      <formula>#REF!=#REF!</formula>
    </cfRule>
  </conditionalFormatting>
  <conditionalFormatting sqref="C31">
    <cfRule type="expression" dxfId="3" priority="2" stopIfTrue="1">
      <formula>#REF!=$D$19</formula>
    </cfRule>
  </conditionalFormatting>
  <conditionalFormatting sqref="C32:C34">
    <cfRule type="expression" dxfId="2" priority="3" stopIfTrue="1">
      <formula>#REF!=#REF!</formula>
    </cfRule>
  </conditionalFormatting>
  <conditionalFormatting sqref="C7:D26">
    <cfRule type="expression" dxfId="1" priority="25" stopIfTrue="1">
      <formula>$D7&lt;&gt;""</formula>
    </cfRule>
  </conditionalFormatting>
  <conditionalFormatting sqref="C27:D34">
    <cfRule type="expression" dxfId="0" priority="1" stopIfTrue="1">
      <formula>$D27&lt;&gt;""</formula>
    </cfRule>
  </conditionalFormatting>
  <printOptions horizontalCentered="1"/>
  <pageMargins left="0" right="0" top="0.7" bottom="0" header="0.67" footer="0.51181102362204722"/>
  <pageSetup paperSize="9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E1058BC302C5A846954FA4465972510A|-2116273593" UniqueId="de6c6c7d-f772-4caa-b48a-8ba36c60b8c6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14</number>
                  <property>Modified</property>
                  <propertyId>28cf69c5-fa48-462a-b5cd-27b6f9d2bd5f</propertyId>
                  <period>days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3.xml><?xml version="1.0" encoding="utf-8"?>
<?mso-contentType ?>
<PolicyDirtyBag xmlns="microsoft.office.server.policy.changes">
  <Microsoft.Office.RecordsManagement.PolicyFeatures.Expiration op="Change"/>
</PolicyDirtyBag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058BC302C5A846954FA4465972510A" ma:contentTypeVersion="18" ma:contentTypeDescription="新しいドキュメントを作成します。" ma:contentTypeScope="" ma:versionID="9de086362433868074c4440372237a55">
  <xsd:schema xmlns:xsd="http://www.w3.org/2001/XMLSchema" xmlns:xs="http://www.w3.org/2001/XMLSchema" xmlns:p="http://schemas.microsoft.com/office/2006/metadata/properties" xmlns:ns1="http://schemas.microsoft.com/sharepoint/v3" xmlns:ns2="7b5b02c4-9f9b-4712-9e8b-1e206d100a3b" xmlns:ns3="775cc555-766a-4690-85af-4ce6ecb34eeb" targetNamespace="http://schemas.microsoft.com/office/2006/metadata/properties" ma:root="true" ma:fieldsID="19ad39057a735507b3aca29fc68b9b67" ns1:_="" ns2:_="" ns3:_="">
    <xsd:import namespace="http://schemas.microsoft.com/sharepoint/v3"/>
    <xsd:import namespace="7b5b02c4-9f9b-4712-9e8b-1e206d100a3b"/>
    <xsd:import namespace="775cc555-766a-4690-85af-4ce6ecb34e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0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21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22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b02c4-9f9b-4712-9e8b-1e206d100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e391acf-b2a8-4a1c-9c03-161b1cee9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cc555-766a-4690-85af-4ce6ecb34e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b6fa35-304e-4c7c-8ee1-f178a9ff7bf4}" ma:internalName="TaxCatchAll" ma:showField="CatchAllData" ma:web="775cc555-766a-4690-85af-4ce6ecb34e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5b02c4-9f9b-4712-9e8b-1e206d100a3b">
      <Terms xmlns="http://schemas.microsoft.com/office/infopath/2007/PartnerControls"/>
    </lcf76f155ced4ddcb4097134ff3c332f>
    <TaxCatchAll xmlns="775cc555-766a-4690-85af-4ce6ecb34eeb" xsi:nil="true"/>
    <_dlc_ExpireDateSaved xmlns="http://schemas.microsoft.com/sharepoint/v3" xsi:nil="true"/>
    <_dlc_ExpireDate xmlns="http://schemas.microsoft.com/sharepoint/v3">2026-02-24T00:32:36+00:00</_dlc_ExpireDate>
  </documentManagement>
</p:properties>
</file>

<file path=customXml/itemProps1.xml><?xml version="1.0" encoding="utf-8"?>
<ds:datastoreItem xmlns:ds="http://schemas.openxmlformats.org/officeDocument/2006/customXml" ds:itemID="{C39CB8AD-BE76-48C3-90D3-11CA4584D3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B2846B-746B-41F5-BF2C-7CB0DD29124E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B739B6C3-6B1C-4996-B961-C71B0A5285C5}">
  <ds:schemaRefs>
    <ds:schemaRef ds:uri="microsoft.office.server.policy.changes"/>
  </ds:schemaRefs>
</ds:datastoreItem>
</file>

<file path=customXml/itemProps4.xml><?xml version="1.0" encoding="utf-8"?>
<ds:datastoreItem xmlns:ds="http://schemas.openxmlformats.org/officeDocument/2006/customXml" ds:itemID="{797B15C1-5144-4DFF-87FB-C63FBD0C7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b5b02c4-9f9b-4712-9e8b-1e206d100a3b"/>
    <ds:schemaRef ds:uri="775cc555-766a-4690-85af-4ce6ecb34e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6753B82-2FDF-447F-887B-24572E6F0363}">
  <ds:schemaRefs>
    <ds:schemaRef ds:uri="http://schemas.microsoft.com/office/2006/metadata/properties"/>
    <ds:schemaRef ds:uri="8ccea4ff-1a47-4ca2-8f0a-660b8ad7676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7b5b02c4-9f9b-4712-9e8b-1e206d100a3b"/>
    <ds:schemaRef ds:uri="775cc555-766a-4690-85af-4ce6ecb34ee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女子1～2部</vt:lpstr>
      <vt:lpstr>男子1～4部</vt:lpstr>
      <vt:lpstr>男子5部A,B,C,D,E,F,G予選リーグ</vt:lpstr>
      <vt:lpstr>男子5部決勝トーナメント(A～G)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第56回 横浜市実業団対抗テニスリーグ  組み合わせ</dc:title>
  <dc:subject/>
  <dc:creator>PCUser</dc:creator>
  <cp:keywords/>
  <dc:description/>
  <cp:lastModifiedBy>Ishizaki Shunichi (石崎 俊一)</cp:lastModifiedBy>
  <cp:revision/>
  <dcterms:created xsi:type="dcterms:W3CDTF">2001-03-14T04:48:31Z</dcterms:created>
  <dcterms:modified xsi:type="dcterms:W3CDTF">2026-02-12T08:41:25Z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0x010100E1058BC302C5A846954FA4465972510A</vt:lpwstr>
  </property>
  <property fmtid="{D5CDD505-2E9C-101B-9397-08002B2CF9AE}" pid="3" name="MediaServiceImageTags">
    <vt:lpwstr/>
  </property>
  <property fmtid="{D5CDD505-2E9C-101B-9397-08002B2CF9AE}" pid="4" name="_dlc_policyId">
    <vt:lpwstr>0x010100E1058BC302C5A846954FA4465972510A|-2116273593</vt:lpwstr>
  </property>
  <property fmtid="{D5CDD505-2E9C-101B-9397-08002B2CF9AE}" pid="5" name="ItemRetentionFormula">
    <vt:lpwstr>&lt;formula id="Microsoft.Office.RecordsManagement.PolicyFeatures.Expiration.Formula.BuiltIn"&gt;&lt;number&gt;14&lt;/number&gt;&lt;property&gt;Modified&lt;/property&gt;&lt;propertyId&gt;28cf69c5-fa48-462a-b5cd-27b6f9d2bd5f&lt;/propertyId&gt;&lt;period&gt;days&lt;/period&gt;&lt;/formula&gt;</vt:lpwstr>
  </property>
</Properties>
</file>